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Sintesi" sheetId="1" r:id="rId1"/>
    <sheet name="Dettaglio cor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2" l="1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F40" i="2"/>
  <c r="H39" i="2"/>
  <c r="G39" i="2"/>
  <c r="F39" i="2"/>
  <c r="G38" i="2"/>
  <c r="H38" i="2" s="1"/>
  <c r="F37" i="2"/>
  <c r="H37" i="2" s="1"/>
  <c r="G36" i="2"/>
  <c r="H36" i="2" s="1"/>
  <c r="H35" i="2"/>
  <c r="F35" i="2"/>
  <c r="G34" i="2"/>
  <c r="H34" i="2" s="1"/>
  <c r="H33" i="2"/>
  <c r="F33" i="2"/>
  <c r="G32" i="2"/>
  <c r="H32" i="2" s="1"/>
  <c r="H31" i="2"/>
  <c r="F31" i="2"/>
  <c r="G30" i="2"/>
  <c r="H30" i="2" s="1"/>
  <c r="H29" i="2"/>
  <c r="F29" i="2"/>
  <c r="G28" i="2"/>
  <c r="H28" i="2" s="1"/>
  <c r="H27" i="2"/>
  <c r="F27" i="2"/>
  <c r="G26" i="2"/>
  <c r="H26" i="2" s="1"/>
  <c r="J2" i="2" s="1"/>
  <c r="H25" i="2"/>
  <c r="F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E11" i="1"/>
</calcChain>
</file>

<file path=xl/sharedStrings.xml><?xml version="1.0" encoding="utf-8"?>
<sst xmlns="http://schemas.openxmlformats.org/spreadsheetml/2006/main" count="170" uniqueCount="69">
  <si>
    <t>Totale</t>
  </si>
  <si>
    <t>Fascia pranzo (12.15-14.15) senza rilevanza di carico</t>
  </si>
  <si>
    <t>Riduzione servizio festivo</t>
  </si>
  <si>
    <t>Festivo</t>
  </si>
  <si>
    <t>Chiamata</t>
  </si>
  <si>
    <t>Ultime corse effettivamente prenotate intorno alle 20.15/20.20</t>
  </si>
  <si>
    <t>Anticipo termine servizio 20.45 &gt; 20.30</t>
  </si>
  <si>
    <t>Annuale</t>
  </si>
  <si>
    <t>Conversione integrale offline &gt; online</t>
  </si>
  <si>
    <t>K605</t>
  </si>
  <si>
    <t>Servizi non più attivi post-covid</t>
  </si>
  <si>
    <t>Servizio scuole medie Vailati
Servizio colonie</t>
  </si>
  <si>
    <t>F5 Scol</t>
  </si>
  <si>
    <t>K680
K681</t>
  </si>
  <si>
    <t>Corsa senza rilevanza di carico.
Disponibile servizio a chiamata.</t>
  </si>
  <si>
    <t>Soppressione corsa 15.30 S.Bernardino-Izano</t>
  </si>
  <si>
    <t>K604</t>
  </si>
  <si>
    <t>Corsa senza rilevanza di carico.
Per Castelnuovo disponibile linea K602, con eventuale modifica di percorso a servizio del centro.</t>
  </si>
  <si>
    <t>Soppressione corsa 13.10 Centro-Castelnuovo-Mosi</t>
  </si>
  <si>
    <t>Corsa senza rilevanza di carico.</t>
  </si>
  <si>
    <t>Soppressione corsa 8.10 Centro-S.Stefano</t>
  </si>
  <si>
    <t>Scol</t>
  </si>
  <si>
    <t>K603</t>
  </si>
  <si>
    <t>Riduzione servizio del sabato su uscite non presenti</t>
  </si>
  <si>
    <t>Sab Scol</t>
  </si>
  <si>
    <t>K602</t>
  </si>
  <si>
    <t>km*anno</t>
  </si>
  <si>
    <t>Note</t>
  </si>
  <si>
    <t>Intervento</t>
  </si>
  <si>
    <t>Periodo</t>
  </si>
  <si>
    <t>Linea</t>
  </si>
  <si>
    <t>Soppressione linea, eccetto servizio da/per Istituto Stanga</t>
  </si>
  <si>
    <t>Corse senza rilevanza di carico</t>
  </si>
  <si>
    <t>Codice</t>
  </si>
  <si>
    <t>Corsa</t>
  </si>
  <si>
    <t>Validità</t>
  </si>
  <si>
    <t>Giorni</t>
  </si>
  <si>
    <t>Km</t>
  </si>
  <si>
    <t>Nuovi km</t>
  </si>
  <si>
    <t>Delta km</t>
  </si>
  <si>
    <t>15.30 S.Bernardino-Izano</t>
  </si>
  <si>
    <t>13.10 Centro-Castelnuovo-Mosi</t>
  </si>
  <si>
    <t>8.10 Centro-S.Stefano</t>
  </si>
  <si>
    <t>K680</t>
  </si>
  <si>
    <t>Palestre Medie Vailati</t>
  </si>
  <si>
    <t>K681</t>
  </si>
  <si>
    <t>Colonie</t>
  </si>
  <si>
    <t>7.50 Stazione-Università</t>
  </si>
  <si>
    <t>F5 Nscol</t>
  </si>
  <si>
    <t>8.15 Stazione-Università</t>
  </si>
  <si>
    <t>8.55 Stazione-Università</t>
  </si>
  <si>
    <t>11.00 Università-Stazione</t>
  </si>
  <si>
    <t>12.10 Università-Stazione</t>
  </si>
  <si>
    <t>13.02 Università-Stazione</t>
  </si>
  <si>
    <t>13.35 Università-Stazione</t>
  </si>
  <si>
    <t>15.40 Stazione-Università</t>
  </si>
  <si>
    <t>13.55 Università-Curtatone</t>
  </si>
  <si>
    <t>K560</t>
  </si>
  <si>
    <t>Chiamata offline</t>
  </si>
  <si>
    <t>Chiamata online</t>
  </si>
  <si>
    <t>F5 Ago</t>
  </si>
  <si>
    <t>Sab Nscol</t>
  </si>
  <si>
    <t>Sab Ago</t>
  </si>
  <si>
    <t>Riduzione festivo</t>
  </si>
  <si>
    <t>Termine 20.30</t>
  </si>
  <si>
    <t>13.45 Mercato-Brescia</t>
  </si>
  <si>
    <t>14.10 Brescia-Ombriano</t>
  </si>
  <si>
    <t>K601</t>
  </si>
  <si>
    <t>14.50 Ombriano-Mercato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</si>
</sst>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[$-F400]h:mm:ss\ AM/PM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3" borderId="2" applyNumberFormat="0" applyFont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3" borderId="2" xfId="2" applyNumberFormat="1" applyFont="1"/>
    <xf numFmtId="16" fontId="0" fillId="0" borderId="0" xfId="0" applyNumberFormat="1"/>
    <xf numFmtId="165" fontId="0" fillId="0" borderId="0" xfId="0" applyNumberFormat="1"/>
  </cellXfs>
  <cellStyles count="3">
    <cellStyle name="Migliaia" xfId="1" builtinId="3"/>
    <cellStyle name="Normale" xfId="0" builtinId="0"/>
    <cellStyle name="Nota" xfId="2" builtinId="10"/>
  </cellStyles>
  <dxfs count="7">
    <dxf>
      <numFmt numFmtId="164" formatCode="_-* #,##0_-;\-* #,##0_-;_-* &quot;-&quot;??_-;_-@_-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la24" displayName="Tabella24" ref="A1:H66" totalsRowShown="0">
  <autoFilter ref="A1:H66"/>
  <tableColumns count="8">
    <tableColumn id="1" name="Linea" dataDxfId="6"/>
    <tableColumn id="2" name="Codice" dataDxfId="5"/>
    <tableColumn id="3" name="Corsa"/>
    <tableColumn id="4" name="Validità" dataDxfId="4"/>
    <tableColumn id="8" name="Giorni" dataDxfId="3"/>
    <tableColumn id="5" name="Km" dataDxfId="2" dataCellStyle="Migliaia"/>
    <tableColumn id="6" name="Nuovi km" dataDxfId="1" dataCellStyle="Migliaia"/>
    <tableColumn id="7" name="Delta km" dataDxfId="0" dataCellStyle="Migliaia">
      <calculatedColumnFormula>(Tabella24[[#This Row],[Nuovi km]]-Tabella24[[#This Row],[Km]])*Tabella24[[#This Row],[Giorni]]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D5" sqref="D5"/>
    </sheetView>
  </sheetViews>
  <sheetFormatPr defaultRowHeight="15" x14ac:dyDescent="0.25"/>
  <cols>
    <col min="1" max="1" width="10.140625" style="3" bestFit="1" customWidth="1"/>
    <col min="2" max="2" width="11.140625" style="3" bestFit="1" customWidth="1"/>
    <col min="3" max="3" width="64" style="1" bestFit="1" customWidth="1"/>
    <col min="4" max="4" width="72.7109375" style="2" bestFit="1" customWidth="1"/>
    <col min="5" max="5" width="10.5703125" style="1" bestFit="1" customWidth="1"/>
    <col min="6" max="16384" width="9.140625" style="1"/>
  </cols>
  <sheetData>
    <row r="1" spans="1:5" x14ac:dyDescent="0.25">
      <c r="A1" s="13" t="s">
        <v>30</v>
      </c>
      <c r="B1" s="13" t="s">
        <v>29</v>
      </c>
      <c r="C1" s="15" t="s">
        <v>28</v>
      </c>
      <c r="D1" s="14" t="s">
        <v>27</v>
      </c>
      <c r="E1" s="13" t="s">
        <v>26</v>
      </c>
    </row>
    <row r="2" spans="1:5" x14ac:dyDescent="0.25">
      <c r="A2" s="6" t="s">
        <v>25</v>
      </c>
      <c r="B2" s="11" t="s">
        <v>24</v>
      </c>
      <c r="C2" s="12" t="s">
        <v>23</v>
      </c>
      <c r="D2" s="10"/>
      <c r="E2" s="9">
        <v>1047</v>
      </c>
    </row>
    <row r="3" spans="1:5" x14ac:dyDescent="0.25">
      <c r="A3" s="6" t="s">
        <v>22</v>
      </c>
      <c r="B3" s="11" t="s">
        <v>21</v>
      </c>
      <c r="C3" s="12" t="s">
        <v>20</v>
      </c>
      <c r="D3" s="10" t="s">
        <v>19</v>
      </c>
      <c r="E3" s="9">
        <v>2202</v>
      </c>
    </row>
    <row r="4" spans="1:5" ht="45" x14ac:dyDescent="0.25">
      <c r="A4" s="6" t="s">
        <v>16</v>
      </c>
      <c r="B4" s="6" t="s">
        <v>12</v>
      </c>
      <c r="C4" s="12" t="s">
        <v>18</v>
      </c>
      <c r="D4" s="10" t="s">
        <v>17</v>
      </c>
      <c r="E4" s="9">
        <v>2061</v>
      </c>
    </row>
    <row r="5" spans="1:5" ht="30" x14ac:dyDescent="0.25">
      <c r="A5" s="6" t="s">
        <v>16</v>
      </c>
      <c r="B5" s="6" t="s">
        <v>12</v>
      </c>
      <c r="C5" s="12" t="s">
        <v>15</v>
      </c>
      <c r="D5" s="10" t="s">
        <v>14</v>
      </c>
      <c r="E5" s="9">
        <v>951</v>
      </c>
    </row>
    <row r="6" spans="1:5" ht="30" x14ac:dyDescent="0.25">
      <c r="A6" s="11" t="s">
        <v>13</v>
      </c>
      <c r="B6" s="6" t="s">
        <v>12</v>
      </c>
      <c r="C6" s="12" t="s">
        <v>11</v>
      </c>
      <c r="D6" s="10" t="s">
        <v>10</v>
      </c>
      <c r="E6" s="9">
        <v>3616</v>
      </c>
    </row>
    <row r="7" spans="1:5" x14ac:dyDescent="0.25">
      <c r="A7" s="6" t="s">
        <v>9</v>
      </c>
      <c r="B7" s="6" t="s">
        <v>7</v>
      </c>
      <c r="C7" s="7" t="s">
        <v>31</v>
      </c>
      <c r="D7" s="10" t="s">
        <v>32</v>
      </c>
      <c r="E7" s="9">
        <v>3046</v>
      </c>
    </row>
    <row r="8" spans="1:5" x14ac:dyDescent="0.25">
      <c r="A8" s="11" t="s">
        <v>4</v>
      </c>
      <c r="B8" s="6" t="s">
        <v>7</v>
      </c>
      <c r="C8" s="7" t="s">
        <v>8</v>
      </c>
      <c r="D8" s="10"/>
      <c r="E8" s="9">
        <v>-8647</v>
      </c>
    </row>
    <row r="9" spans="1:5" x14ac:dyDescent="0.25">
      <c r="A9" s="11" t="s">
        <v>4</v>
      </c>
      <c r="B9" s="6" t="s">
        <v>7</v>
      </c>
      <c r="C9" s="7" t="s">
        <v>6</v>
      </c>
      <c r="D9" s="10" t="s">
        <v>5</v>
      </c>
      <c r="E9" s="9">
        <v>1490</v>
      </c>
    </row>
    <row r="10" spans="1:5" x14ac:dyDescent="0.25">
      <c r="A10" s="6" t="s">
        <v>4</v>
      </c>
      <c r="B10" s="11" t="s">
        <v>3</v>
      </c>
      <c r="C10" s="7" t="s">
        <v>2</v>
      </c>
      <c r="D10" s="10" t="s">
        <v>1</v>
      </c>
      <c r="E10" s="9">
        <v>2265</v>
      </c>
    </row>
    <row r="11" spans="1:5" x14ac:dyDescent="0.25">
      <c r="A11" s="8" t="s">
        <v>0</v>
      </c>
      <c r="B11" s="6"/>
      <c r="C11" s="7"/>
      <c r="D11" s="5"/>
      <c r="E11" s="4">
        <f>SUM(E2:E10)</f>
        <v>8031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workbookViewId="0">
      <selection activeCell="F41" sqref="F41"/>
    </sheetView>
  </sheetViews>
  <sheetFormatPr defaultRowHeight="15" x14ac:dyDescent="0.25"/>
  <cols>
    <col min="1" max="2" width="10.7109375" style="16" customWidth="1"/>
    <col min="3" max="3" width="29.28515625" bestFit="1" customWidth="1"/>
    <col min="4" max="4" width="12.42578125" style="16" bestFit="1" customWidth="1"/>
    <col min="5" max="5" width="10" style="16" customWidth="1"/>
    <col min="6" max="6" width="9.5703125" style="16" bestFit="1" customWidth="1"/>
    <col min="7" max="7" width="14" style="16" bestFit="1" customWidth="1"/>
    <col min="8" max="8" width="13.42578125" style="16" bestFit="1" customWidth="1"/>
  </cols>
  <sheetData>
    <row r="1" spans="1:14" x14ac:dyDescent="0.25">
      <c r="A1" s="16" t="s">
        <v>30</v>
      </c>
      <c r="B1" s="16" t="s">
        <v>33</v>
      </c>
      <c r="C1" t="s">
        <v>34</v>
      </c>
      <c r="D1" s="16" t="s">
        <v>35</v>
      </c>
      <c r="E1" s="16" t="s">
        <v>36</v>
      </c>
      <c r="F1" s="16" t="s">
        <v>37</v>
      </c>
      <c r="G1" s="16" t="s">
        <v>38</v>
      </c>
      <c r="H1" s="16" t="s">
        <v>39</v>
      </c>
    </row>
    <row r="2" spans="1:14" x14ac:dyDescent="0.25">
      <c r="A2" s="16" t="s">
        <v>16</v>
      </c>
      <c r="B2" s="16">
        <v>738572</v>
      </c>
      <c r="C2" t="s">
        <v>40</v>
      </c>
      <c r="D2" s="16" t="s">
        <v>12</v>
      </c>
      <c r="E2" s="16">
        <v>171</v>
      </c>
      <c r="F2" s="17">
        <v>5.56</v>
      </c>
      <c r="G2" s="17">
        <v>0</v>
      </c>
      <c r="H2" s="18">
        <f>(Tabella24[[#This Row],[Nuovi km]]-Tabella24[[#This Row],[Km]])*Tabella24[[#This Row],[Giorni]]</f>
        <v>-950.75999999999988</v>
      </c>
      <c r="J2" s="19">
        <f>SUM(Tabella24[Delta km])</f>
        <v>-8032.6940000000013</v>
      </c>
    </row>
    <row r="3" spans="1:14" x14ac:dyDescent="0.25">
      <c r="A3" s="16" t="s">
        <v>16</v>
      </c>
      <c r="B3" s="16">
        <v>740153</v>
      </c>
      <c r="C3" t="s">
        <v>41</v>
      </c>
      <c r="D3" s="16" t="s">
        <v>12</v>
      </c>
      <c r="E3" s="16">
        <v>171</v>
      </c>
      <c r="F3" s="17">
        <v>12.06</v>
      </c>
      <c r="G3" s="17"/>
      <c r="H3" s="18">
        <f>(Tabella24[[#This Row],[Nuovi km]]-Tabella24[[#This Row],[Km]])*Tabella24[[#This Row],[Giorni]]</f>
        <v>-2062.2600000000002</v>
      </c>
    </row>
    <row r="4" spans="1:14" x14ac:dyDescent="0.25">
      <c r="A4" s="16" t="s">
        <v>16</v>
      </c>
      <c r="B4" s="16">
        <v>738683</v>
      </c>
      <c r="C4" t="s">
        <v>42</v>
      </c>
      <c r="D4" s="16" t="s">
        <v>12</v>
      </c>
      <c r="E4" s="16">
        <v>171</v>
      </c>
      <c r="F4" s="17">
        <v>10.74</v>
      </c>
      <c r="G4" s="17"/>
      <c r="H4" s="18">
        <f>(Tabella24[[#This Row],[Nuovi km]]-Tabella24[[#This Row],[Km]])*Tabella24[[#This Row],[Giorni]]</f>
        <v>-1836.54</v>
      </c>
    </row>
    <row r="5" spans="1:14" x14ac:dyDescent="0.25">
      <c r="A5" s="16" t="s">
        <v>16</v>
      </c>
      <c r="B5" s="16">
        <v>738683</v>
      </c>
      <c r="C5" t="s">
        <v>42</v>
      </c>
      <c r="D5" s="16" t="s">
        <v>24</v>
      </c>
      <c r="E5" s="16">
        <v>34</v>
      </c>
      <c r="F5" s="17">
        <v>10.74</v>
      </c>
      <c r="G5" s="17"/>
      <c r="H5" s="18">
        <f>(Tabella24[[#This Row],[Nuovi km]]-Tabella24[[#This Row],[Km]])*Tabella24[[#This Row],[Giorni]]</f>
        <v>-365.16</v>
      </c>
    </row>
    <row r="6" spans="1:14" x14ac:dyDescent="0.25">
      <c r="A6" s="16" t="s">
        <v>43</v>
      </c>
      <c r="B6" s="16">
        <v>680002</v>
      </c>
      <c r="C6" t="s">
        <v>44</v>
      </c>
      <c r="D6" s="16" t="s">
        <v>12</v>
      </c>
      <c r="E6" s="16">
        <v>171</v>
      </c>
      <c r="F6" s="17">
        <v>2.68</v>
      </c>
      <c r="G6" s="17"/>
      <c r="H6" s="18">
        <f>(Tabella24[[#This Row],[Nuovi km]]-Tabella24[[#This Row],[Km]])*Tabella24[[#This Row],[Giorni]]</f>
        <v>-458.28000000000003</v>
      </c>
    </row>
    <row r="7" spans="1:14" x14ac:dyDescent="0.25">
      <c r="A7" s="16" t="s">
        <v>43</v>
      </c>
      <c r="B7" s="16">
        <v>680010</v>
      </c>
      <c r="C7" t="s">
        <v>44</v>
      </c>
      <c r="D7" s="16" t="s">
        <v>12</v>
      </c>
      <c r="E7" s="16">
        <v>171</v>
      </c>
      <c r="F7" s="17">
        <v>2.0099999999999998</v>
      </c>
      <c r="G7" s="17"/>
      <c r="H7" s="18">
        <f>(Tabella24[[#This Row],[Nuovi km]]-Tabella24[[#This Row],[Km]])*Tabella24[[#This Row],[Giorni]]</f>
        <v>-343.71</v>
      </c>
    </row>
    <row r="8" spans="1:14" x14ac:dyDescent="0.25">
      <c r="A8" s="16" t="s">
        <v>43</v>
      </c>
      <c r="B8" s="16">
        <v>680003</v>
      </c>
      <c r="C8" t="s">
        <v>44</v>
      </c>
      <c r="D8" s="16" t="s">
        <v>12</v>
      </c>
      <c r="E8" s="16">
        <v>171</v>
      </c>
      <c r="F8" s="17">
        <v>2.68</v>
      </c>
      <c r="G8" s="17"/>
      <c r="H8" s="18">
        <f>(Tabella24[[#This Row],[Nuovi km]]-Tabella24[[#This Row],[Km]])*Tabella24[[#This Row],[Giorni]]</f>
        <v>-458.28000000000003</v>
      </c>
    </row>
    <row r="9" spans="1:14" x14ac:dyDescent="0.25">
      <c r="A9" s="16" t="s">
        <v>43</v>
      </c>
      <c r="B9" s="16">
        <v>680011</v>
      </c>
      <c r="C9" t="s">
        <v>44</v>
      </c>
      <c r="D9" s="16" t="s">
        <v>12</v>
      </c>
      <c r="E9" s="16">
        <v>171</v>
      </c>
      <c r="F9" s="17">
        <v>2.0099999999999998</v>
      </c>
      <c r="G9" s="17"/>
      <c r="H9" s="18">
        <f>(Tabella24[[#This Row],[Nuovi km]]-Tabella24[[#This Row],[Km]])*Tabella24[[#This Row],[Giorni]]</f>
        <v>-343.71</v>
      </c>
    </row>
    <row r="10" spans="1:14" x14ac:dyDescent="0.25">
      <c r="A10" s="16" t="s">
        <v>43</v>
      </c>
      <c r="B10" s="16">
        <v>739872</v>
      </c>
      <c r="C10" t="s">
        <v>44</v>
      </c>
      <c r="D10" s="16" t="s">
        <v>12</v>
      </c>
      <c r="E10" s="16">
        <v>171</v>
      </c>
      <c r="F10" s="17">
        <v>2.68</v>
      </c>
      <c r="G10" s="17"/>
      <c r="H10" s="18">
        <f>(Tabella24[[#This Row],[Nuovi km]]-Tabella24[[#This Row],[Km]])*Tabella24[[#This Row],[Giorni]]</f>
        <v>-458.28000000000003</v>
      </c>
      <c r="N10" s="20"/>
    </row>
    <row r="11" spans="1:14" x14ac:dyDescent="0.25">
      <c r="A11" s="16" t="s">
        <v>43</v>
      </c>
      <c r="B11" s="16">
        <v>739871</v>
      </c>
      <c r="C11" t="s">
        <v>44</v>
      </c>
      <c r="D11" s="16" t="s">
        <v>12</v>
      </c>
      <c r="E11" s="16">
        <v>171</v>
      </c>
      <c r="F11" s="17">
        <v>2.0099999999999998</v>
      </c>
      <c r="G11" s="17"/>
      <c r="H11" s="18">
        <f>(Tabella24[[#This Row],[Nuovi km]]-Tabella24[[#This Row],[Km]])*Tabella24[[#This Row],[Giorni]]</f>
        <v>-343.71</v>
      </c>
      <c r="N11" s="20"/>
    </row>
    <row r="12" spans="1:14" x14ac:dyDescent="0.25">
      <c r="A12" s="16" t="s">
        <v>45</v>
      </c>
      <c r="B12" s="16">
        <v>681002</v>
      </c>
      <c r="C12" t="s">
        <v>46</v>
      </c>
      <c r="E12" s="16">
        <v>20</v>
      </c>
      <c r="F12" s="17">
        <v>12.08</v>
      </c>
      <c r="G12" s="17"/>
      <c r="H12" s="18">
        <f>(Tabella24[[#This Row],[Nuovi km]]-Tabella24[[#This Row],[Km]])*Tabella24[[#This Row],[Giorni]]</f>
        <v>-241.6</v>
      </c>
    </row>
    <row r="13" spans="1:14" x14ac:dyDescent="0.25">
      <c r="A13" s="16" t="s">
        <v>45</v>
      </c>
      <c r="B13" s="16">
        <v>681001</v>
      </c>
      <c r="C13" t="s">
        <v>46</v>
      </c>
      <c r="E13" s="16">
        <v>20</v>
      </c>
      <c r="F13" s="17">
        <v>18.18</v>
      </c>
      <c r="G13" s="17"/>
      <c r="H13" s="18">
        <f>(Tabella24[[#This Row],[Nuovi km]]-Tabella24[[#This Row],[Km]])*Tabella24[[#This Row],[Giorni]]</f>
        <v>-363.6</v>
      </c>
    </row>
    <row r="14" spans="1:14" x14ac:dyDescent="0.25">
      <c r="A14" s="16" t="s">
        <v>45</v>
      </c>
      <c r="B14" s="16">
        <v>681003</v>
      </c>
      <c r="C14" t="s">
        <v>46</v>
      </c>
      <c r="E14" s="16">
        <v>20</v>
      </c>
      <c r="F14" s="17">
        <v>12.08</v>
      </c>
      <c r="G14" s="17"/>
      <c r="H14" s="18">
        <f>(Tabella24[[#This Row],[Nuovi km]]-Tabella24[[#This Row],[Km]])*Tabella24[[#This Row],[Giorni]]</f>
        <v>-241.6</v>
      </c>
    </row>
    <row r="15" spans="1:14" x14ac:dyDescent="0.25">
      <c r="A15" s="16" t="s">
        <v>45</v>
      </c>
      <c r="B15" s="16">
        <v>681004</v>
      </c>
      <c r="C15" t="s">
        <v>46</v>
      </c>
      <c r="E15" s="16">
        <v>20</v>
      </c>
      <c r="F15" s="17">
        <v>18.18</v>
      </c>
      <c r="G15" s="17"/>
      <c r="H15" s="18">
        <f>(Tabella24[[#This Row],[Nuovi km]]-Tabella24[[#This Row],[Km]])*Tabella24[[#This Row],[Giorni]]</f>
        <v>-363.6</v>
      </c>
    </row>
    <row r="16" spans="1:14" x14ac:dyDescent="0.25">
      <c r="A16" s="16" t="s">
        <v>9</v>
      </c>
      <c r="B16" s="16">
        <v>737720</v>
      </c>
      <c r="C16" t="s">
        <v>47</v>
      </c>
      <c r="D16" s="16" t="s">
        <v>48</v>
      </c>
      <c r="E16" s="16">
        <v>63</v>
      </c>
      <c r="F16" s="17">
        <v>2.19</v>
      </c>
      <c r="G16" s="17"/>
      <c r="H16" s="18">
        <f>(Tabella24[[#This Row],[Nuovi km]]-Tabella24[[#This Row],[Km]])*Tabella24[[#This Row],[Giorni]]</f>
        <v>-137.97</v>
      </c>
    </row>
    <row r="17" spans="1:10" x14ac:dyDescent="0.25">
      <c r="A17" s="16" t="s">
        <v>9</v>
      </c>
      <c r="B17" s="16">
        <v>738391</v>
      </c>
      <c r="C17" t="s">
        <v>49</v>
      </c>
      <c r="D17" s="16" t="s">
        <v>12</v>
      </c>
      <c r="E17" s="16">
        <v>171</v>
      </c>
      <c r="F17" s="17">
        <v>2.19</v>
      </c>
      <c r="G17" s="17"/>
      <c r="H17" s="18">
        <f>(Tabella24[[#This Row],[Nuovi km]]-Tabella24[[#This Row],[Km]])*Tabella24[[#This Row],[Giorni]]</f>
        <v>-374.49</v>
      </c>
    </row>
    <row r="18" spans="1:10" x14ac:dyDescent="0.25">
      <c r="A18" s="16" t="s">
        <v>9</v>
      </c>
      <c r="B18" s="16">
        <v>692095</v>
      </c>
      <c r="C18" t="s">
        <v>50</v>
      </c>
      <c r="D18" s="16" t="s">
        <v>12</v>
      </c>
      <c r="E18" s="16">
        <v>171</v>
      </c>
      <c r="F18" s="17">
        <v>2.19</v>
      </c>
      <c r="G18" s="17"/>
      <c r="H18" s="18">
        <f>(Tabella24[[#This Row],[Nuovi km]]-Tabella24[[#This Row],[Km]])*Tabella24[[#This Row],[Giorni]]</f>
        <v>-374.49</v>
      </c>
    </row>
    <row r="19" spans="1:10" x14ac:dyDescent="0.25">
      <c r="A19" s="16" t="s">
        <v>9</v>
      </c>
      <c r="B19" s="16">
        <v>738392</v>
      </c>
      <c r="C19" t="s">
        <v>51</v>
      </c>
      <c r="D19" s="16" t="s">
        <v>12</v>
      </c>
      <c r="E19" s="16">
        <v>171</v>
      </c>
      <c r="F19" s="17">
        <v>2.46</v>
      </c>
      <c r="G19" s="17"/>
      <c r="H19" s="18">
        <f>(Tabella24[[#This Row],[Nuovi km]]-Tabella24[[#This Row],[Km]])*Tabella24[[#This Row],[Giorni]]</f>
        <v>-420.65999999999997</v>
      </c>
    </row>
    <row r="20" spans="1:10" x14ac:dyDescent="0.25">
      <c r="A20" s="16" t="s">
        <v>9</v>
      </c>
      <c r="B20" s="16">
        <v>692098</v>
      </c>
      <c r="C20" t="s">
        <v>52</v>
      </c>
      <c r="D20" s="16" t="s">
        <v>12</v>
      </c>
      <c r="E20" s="16">
        <v>171</v>
      </c>
      <c r="F20" s="17">
        <v>2.46</v>
      </c>
      <c r="G20" s="17"/>
      <c r="H20" s="18">
        <f>(Tabella24[[#This Row],[Nuovi km]]-Tabella24[[#This Row],[Km]])*Tabella24[[#This Row],[Giorni]]</f>
        <v>-420.65999999999997</v>
      </c>
    </row>
    <row r="21" spans="1:10" x14ac:dyDescent="0.25">
      <c r="A21" s="16" t="s">
        <v>9</v>
      </c>
      <c r="B21" s="16">
        <v>740161</v>
      </c>
      <c r="C21" t="s">
        <v>53</v>
      </c>
      <c r="D21" s="16" t="s">
        <v>24</v>
      </c>
      <c r="E21" s="16">
        <v>34</v>
      </c>
      <c r="F21" s="17">
        <v>3</v>
      </c>
      <c r="G21" s="17"/>
      <c r="H21" s="18">
        <f>(Tabella24[[#This Row],[Nuovi km]]-Tabella24[[#This Row],[Km]])*Tabella24[[#This Row],[Giorni]]</f>
        <v>-102</v>
      </c>
    </row>
    <row r="22" spans="1:10" x14ac:dyDescent="0.25">
      <c r="A22" s="16" t="s">
        <v>9</v>
      </c>
      <c r="B22" s="16">
        <v>692099</v>
      </c>
      <c r="C22" t="s">
        <v>54</v>
      </c>
      <c r="D22" s="16" t="s">
        <v>12</v>
      </c>
      <c r="E22" s="16">
        <v>171</v>
      </c>
      <c r="F22" s="17">
        <v>2.46</v>
      </c>
      <c r="G22" s="17"/>
      <c r="H22" s="18">
        <f>(Tabella24[[#This Row],[Nuovi km]]-Tabella24[[#This Row],[Km]])*Tabella24[[#This Row],[Giorni]]</f>
        <v>-420.65999999999997</v>
      </c>
    </row>
    <row r="23" spans="1:10" x14ac:dyDescent="0.25">
      <c r="A23" s="16" t="s">
        <v>9</v>
      </c>
      <c r="B23" s="16">
        <v>739912</v>
      </c>
      <c r="C23" t="s">
        <v>55</v>
      </c>
      <c r="D23" s="16" t="s">
        <v>12</v>
      </c>
      <c r="E23" s="16">
        <v>171</v>
      </c>
      <c r="F23" s="17">
        <v>2.19</v>
      </c>
      <c r="G23" s="17"/>
      <c r="H23" s="18">
        <f>(Tabella24[[#This Row],[Nuovi km]]-Tabella24[[#This Row],[Km]])*Tabella24[[#This Row],[Giorni]]</f>
        <v>-374.49</v>
      </c>
    </row>
    <row r="24" spans="1:10" x14ac:dyDescent="0.25">
      <c r="A24" s="16" t="s">
        <v>22</v>
      </c>
      <c r="B24" s="16">
        <v>739988</v>
      </c>
      <c r="C24" t="s">
        <v>56</v>
      </c>
      <c r="D24" s="16" t="s">
        <v>12</v>
      </c>
      <c r="E24" s="16">
        <v>171</v>
      </c>
      <c r="F24" s="17">
        <v>2.46</v>
      </c>
      <c r="G24" s="17"/>
      <c r="H24" s="18">
        <f>(Tabella24[[#This Row],[Nuovi km]]-Tabella24[[#This Row],[Km]])*Tabella24[[#This Row],[Giorni]]</f>
        <v>-420.65999999999997</v>
      </c>
    </row>
    <row r="25" spans="1:10" x14ac:dyDescent="0.25">
      <c r="A25" s="16" t="s">
        <v>57</v>
      </c>
      <c r="C25" t="s">
        <v>58</v>
      </c>
      <c r="D25" s="16" t="s">
        <v>12</v>
      </c>
      <c r="E25" s="16">
        <v>171</v>
      </c>
      <c r="F25" s="17">
        <f>115/60*18*0.92</f>
        <v>31.740000000000002</v>
      </c>
      <c r="G25" s="17"/>
      <c r="H25" s="18">
        <f>(Tabella24[[#This Row],[Nuovi km]]-Tabella24[[#This Row],[Km]])*Tabella24[[#This Row],[Giorni]]</f>
        <v>-5427.54</v>
      </c>
      <c r="J25" s="21"/>
    </row>
    <row r="26" spans="1:10" x14ac:dyDescent="0.25">
      <c r="A26" s="16" t="s">
        <v>57</v>
      </c>
      <c r="C26" t="s">
        <v>59</v>
      </c>
      <c r="D26" s="16" t="s">
        <v>12</v>
      </c>
      <c r="E26" s="16">
        <v>171</v>
      </c>
      <c r="F26" s="17"/>
      <c r="G26" s="17">
        <f>115/60*18*0.92*1.2</f>
        <v>38.088000000000001</v>
      </c>
      <c r="H26" s="18">
        <f>(Tabella24[[#This Row],[Nuovi km]]-Tabella24[[#This Row],[Km]])*Tabella24[[#This Row],[Giorni]]</f>
        <v>6513.0479999999998</v>
      </c>
      <c r="J26" s="21"/>
    </row>
    <row r="27" spans="1:10" x14ac:dyDescent="0.25">
      <c r="A27" s="16" t="s">
        <v>57</v>
      </c>
      <c r="C27" t="s">
        <v>58</v>
      </c>
      <c r="D27" s="16" t="s">
        <v>48</v>
      </c>
      <c r="E27" s="16">
        <v>63</v>
      </c>
      <c r="F27" s="17">
        <f>15.75*18*0.92</f>
        <v>260.82</v>
      </c>
      <c r="G27" s="17"/>
      <c r="H27" s="18">
        <f>(Tabella24[[#This Row],[Nuovi km]]-Tabella24[[#This Row],[Km]])*Tabella24[[#This Row],[Giorni]]</f>
        <v>-16431.66</v>
      </c>
      <c r="J27" s="21"/>
    </row>
    <row r="28" spans="1:10" x14ac:dyDescent="0.25">
      <c r="A28" s="16" t="s">
        <v>57</v>
      </c>
      <c r="C28" t="s">
        <v>59</v>
      </c>
      <c r="D28" s="16" t="s">
        <v>48</v>
      </c>
      <c r="E28" s="16">
        <v>63</v>
      </c>
      <c r="F28" s="17"/>
      <c r="G28" s="17">
        <f>15.75*18*0.92*1.2</f>
        <v>312.98399999999998</v>
      </c>
      <c r="H28" s="18">
        <f>(Tabella24[[#This Row],[Nuovi km]]-Tabella24[[#This Row],[Km]])*Tabella24[[#This Row],[Giorni]]</f>
        <v>19717.991999999998</v>
      </c>
      <c r="J28" s="21"/>
    </row>
    <row r="29" spans="1:10" x14ac:dyDescent="0.25">
      <c r="A29" s="16" t="s">
        <v>57</v>
      </c>
      <c r="C29" t="s">
        <v>58</v>
      </c>
      <c r="D29" s="16" t="s">
        <v>60</v>
      </c>
      <c r="E29" s="16">
        <v>19</v>
      </c>
      <c r="F29" s="17">
        <f>9.75*18*0.92</f>
        <v>161.46</v>
      </c>
      <c r="G29" s="17"/>
      <c r="H29" s="18">
        <f>(Tabella24[[#This Row],[Nuovi km]]-Tabella24[[#This Row],[Km]])*Tabella24[[#This Row],[Giorni]]</f>
        <v>-3067.7400000000002</v>
      </c>
      <c r="J29" s="21"/>
    </row>
    <row r="30" spans="1:10" x14ac:dyDescent="0.25">
      <c r="A30" s="16" t="s">
        <v>57</v>
      </c>
      <c r="C30" t="s">
        <v>59</v>
      </c>
      <c r="D30" s="16" t="s">
        <v>60</v>
      </c>
      <c r="E30" s="16">
        <v>19</v>
      </c>
      <c r="F30" s="17"/>
      <c r="G30" s="17">
        <f>9.75*18*0.92*1.2</f>
        <v>193.75200000000001</v>
      </c>
      <c r="H30" s="18">
        <f>(Tabella24[[#This Row],[Nuovi km]]-Tabella24[[#This Row],[Km]])*Tabella24[[#This Row],[Giorni]]</f>
        <v>3681.288</v>
      </c>
      <c r="J30" s="21"/>
    </row>
    <row r="31" spans="1:10" x14ac:dyDescent="0.25">
      <c r="A31" s="16" t="s">
        <v>57</v>
      </c>
      <c r="C31" t="s">
        <v>58</v>
      </c>
      <c r="D31" s="16" t="s">
        <v>24</v>
      </c>
      <c r="E31" s="16">
        <v>34</v>
      </c>
      <c r="F31" s="17">
        <f>8.75*18*0.92</f>
        <v>144.9</v>
      </c>
      <c r="G31" s="17"/>
      <c r="H31" s="18">
        <f>(Tabella24[[#This Row],[Nuovi km]]-Tabella24[[#This Row],[Km]])*Tabella24[[#This Row],[Giorni]]</f>
        <v>-4926.6000000000004</v>
      </c>
      <c r="J31" s="21"/>
    </row>
    <row r="32" spans="1:10" x14ac:dyDescent="0.25">
      <c r="A32" s="16" t="s">
        <v>57</v>
      </c>
      <c r="C32" t="s">
        <v>59</v>
      </c>
      <c r="D32" s="16" t="s">
        <v>24</v>
      </c>
      <c r="E32" s="16">
        <v>34</v>
      </c>
      <c r="F32" s="17"/>
      <c r="G32" s="17">
        <f>8.75*18*0.92*1.2</f>
        <v>173.88</v>
      </c>
      <c r="H32" s="18">
        <f>(Tabella24[[#This Row],[Nuovi km]]-Tabella24[[#This Row],[Km]])*Tabella24[[#This Row],[Giorni]]</f>
        <v>5911.92</v>
      </c>
      <c r="J32" s="21"/>
    </row>
    <row r="33" spans="1:10" x14ac:dyDescent="0.25">
      <c r="A33" s="16" t="s">
        <v>57</v>
      </c>
      <c r="C33" t="s">
        <v>58</v>
      </c>
      <c r="D33" s="16" t="s">
        <v>61</v>
      </c>
      <c r="E33" s="16">
        <v>12</v>
      </c>
      <c r="F33" s="17">
        <f>16.25*18*0.92</f>
        <v>269.10000000000002</v>
      </c>
      <c r="G33" s="17"/>
      <c r="H33" s="18">
        <f>(Tabella24[[#This Row],[Nuovi km]]-Tabella24[[#This Row],[Km]])*Tabella24[[#This Row],[Giorni]]</f>
        <v>-3229.2000000000003</v>
      </c>
      <c r="J33" s="21"/>
    </row>
    <row r="34" spans="1:10" x14ac:dyDescent="0.25">
      <c r="A34" s="16" t="s">
        <v>57</v>
      </c>
      <c r="C34" t="s">
        <v>59</v>
      </c>
      <c r="D34" s="16" t="s">
        <v>61</v>
      </c>
      <c r="E34" s="16">
        <v>12</v>
      </c>
      <c r="F34" s="17"/>
      <c r="G34" s="17">
        <f>16.25*18*0.92*1.2</f>
        <v>322.92</v>
      </c>
      <c r="H34" s="18">
        <f>(Tabella24[[#This Row],[Nuovi km]]-Tabella24[[#This Row],[Km]])*Tabella24[[#This Row],[Giorni]]</f>
        <v>3875.04</v>
      </c>
      <c r="J34" s="21"/>
    </row>
    <row r="35" spans="1:10" x14ac:dyDescent="0.25">
      <c r="A35" s="16" t="s">
        <v>57</v>
      </c>
      <c r="C35" t="s">
        <v>58</v>
      </c>
      <c r="D35" s="16" t="s">
        <v>62</v>
      </c>
      <c r="E35" s="16">
        <v>4</v>
      </c>
      <c r="F35" s="17">
        <f>10.75*18*0.92</f>
        <v>178.02</v>
      </c>
      <c r="G35" s="17"/>
      <c r="H35" s="18">
        <f>(Tabella24[[#This Row],[Nuovi km]]-Tabella24[[#This Row],[Km]])*Tabella24[[#This Row],[Giorni]]</f>
        <v>-712.08</v>
      </c>
      <c r="J35" s="21"/>
    </row>
    <row r="36" spans="1:10" x14ac:dyDescent="0.25">
      <c r="A36" s="16" t="s">
        <v>57</v>
      </c>
      <c r="C36" t="s">
        <v>59</v>
      </c>
      <c r="D36" s="16" t="s">
        <v>62</v>
      </c>
      <c r="E36" s="16">
        <v>4</v>
      </c>
      <c r="F36" s="17"/>
      <c r="G36" s="17">
        <f>10.75*18*0.92*1.2</f>
        <v>213.624</v>
      </c>
      <c r="H36" s="18">
        <f>(Tabella24[[#This Row],[Nuovi km]]-Tabella24[[#This Row],[Km]])*Tabella24[[#This Row],[Giorni]]</f>
        <v>854.49599999999998</v>
      </c>
      <c r="J36" s="21"/>
    </row>
    <row r="37" spans="1:10" x14ac:dyDescent="0.25">
      <c r="A37" s="16" t="s">
        <v>57</v>
      </c>
      <c r="C37" t="s">
        <v>58</v>
      </c>
      <c r="D37" s="16" t="s">
        <v>3</v>
      </c>
      <c r="E37" s="16">
        <v>57</v>
      </c>
      <c r="F37" s="17">
        <f>10*18*0.92</f>
        <v>165.6</v>
      </c>
      <c r="G37" s="17"/>
      <c r="H37" s="18">
        <f>(Tabella24[[#This Row],[Nuovi km]]-Tabella24[[#This Row],[Km]])*Tabella24[[#This Row],[Giorni]]</f>
        <v>-9439.1999999999989</v>
      </c>
      <c r="J37" s="21"/>
    </row>
    <row r="38" spans="1:10" x14ac:dyDescent="0.25">
      <c r="A38" s="16" t="s">
        <v>57</v>
      </c>
      <c r="C38" t="s">
        <v>59</v>
      </c>
      <c r="D38" s="16" t="s">
        <v>3</v>
      </c>
      <c r="E38" s="16">
        <v>57</v>
      </c>
      <c r="F38" s="17"/>
      <c r="G38" s="17">
        <f>10*18*0.92*1.2</f>
        <v>198.72</v>
      </c>
      <c r="H38" s="18">
        <f>(Tabella24[[#This Row],[Nuovi km]]-Tabella24[[#This Row],[Km]])*Tabella24[[#This Row],[Giorni]]</f>
        <v>11327.039999999999</v>
      </c>
      <c r="J38" s="21"/>
    </row>
    <row r="39" spans="1:10" x14ac:dyDescent="0.25">
      <c r="A39" s="16" t="s">
        <v>57</v>
      </c>
      <c r="C39" t="s">
        <v>63</v>
      </c>
      <c r="D39" s="16" t="s">
        <v>3</v>
      </c>
      <c r="E39" s="16">
        <v>57</v>
      </c>
      <c r="F39" s="17">
        <f>10*18*0.92*1.2</f>
        <v>198.72</v>
      </c>
      <c r="G39" s="17">
        <f>8*18*0.92*1.2</f>
        <v>158.97600000000003</v>
      </c>
      <c r="H39" s="18">
        <f>(Tabella24[[#This Row],[Nuovi km]]-Tabella24[[#This Row],[Km]])*Tabella24[[#This Row],[Giorni]]</f>
        <v>-2265.4079999999985</v>
      </c>
      <c r="J39" s="21"/>
    </row>
    <row r="40" spans="1:10" x14ac:dyDescent="0.25">
      <c r="A40" s="16" t="s">
        <v>57</v>
      </c>
      <c r="C40" t="s">
        <v>64</v>
      </c>
      <c r="D40" s="16" t="s">
        <v>7</v>
      </c>
      <c r="E40" s="16">
        <v>300</v>
      </c>
      <c r="F40" s="17">
        <f>0.25*18*0.92*1.2</f>
        <v>4.9680000000000009</v>
      </c>
      <c r="G40" s="17"/>
      <c r="H40" s="18">
        <f>(Tabella24[[#This Row],[Nuovi km]]-Tabella24[[#This Row],[Km]])*Tabella24[[#This Row],[Giorni]]</f>
        <v>-1490.4000000000003</v>
      </c>
      <c r="J40" s="21"/>
    </row>
    <row r="41" spans="1:10" x14ac:dyDescent="0.25">
      <c r="A41" s="16" t="s">
        <v>25</v>
      </c>
      <c r="B41" s="16">
        <v>740151</v>
      </c>
      <c r="C41" t="s">
        <v>65</v>
      </c>
      <c r="D41" s="16" t="s">
        <v>24</v>
      </c>
      <c r="E41" s="16">
        <v>34</v>
      </c>
      <c r="F41" s="17">
        <v>9.08</v>
      </c>
      <c r="G41" s="17"/>
      <c r="H41" s="18">
        <f>(Tabella24[[#This Row],[Nuovi km]]-Tabella24[[#This Row],[Km]])*Tabella24[[#This Row],[Giorni]]</f>
        <v>-308.72000000000003</v>
      </c>
      <c r="J41" s="21"/>
    </row>
    <row r="42" spans="1:10" x14ac:dyDescent="0.25">
      <c r="A42" s="16" t="s">
        <v>25</v>
      </c>
      <c r="B42" s="16">
        <v>737661</v>
      </c>
      <c r="C42" t="s">
        <v>66</v>
      </c>
      <c r="D42" s="16" t="s">
        <v>24</v>
      </c>
      <c r="E42" s="16">
        <v>34</v>
      </c>
      <c r="F42" s="17">
        <v>16.809999999999999</v>
      </c>
      <c r="G42" s="17"/>
      <c r="H42" s="18">
        <f>(Tabella24[[#This Row],[Nuovi km]]-Tabella24[[#This Row],[Km]])*Tabella24[[#This Row],[Giorni]]</f>
        <v>-571.54</v>
      </c>
    </row>
    <row r="43" spans="1:10" x14ac:dyDescent="0.25">
      <c r="A43" s="16" t="s">
        <v>67</v>
      </c>
      <c r="B43" s="16">
        <v>737649</v>
      </c>
      <c r="C43" t="s">
        <v>68</v>
      </c>
      <c r="D43" s="16" t="s">
        <v>24</v>
      </c>
      <c r="E43" s="16">
        <v>34</v>
      </c>
      <c r="F43" s="17">
        <v>4.8899999999999997</v>
      </c>
      <c r="G43" s="17"/>
      <c r="H43" s="18">
        <f>(Tabella24[[#This Row],[Nuovi km]]-Tabella24[[#This Row],[Km]])*Tabella24[[#This Row],[Giorni]]</f>
        <v>-166.26</v>
      </c>
    </row>
    <row r="44" spans="1:10" x14ac:dyDescent="0.25">
      <c r="F44" s="17"/>
      <c r="G44" s="17"/>
      <c r="H44" s="18">
        <f>(Tabella24[[#This Row],[Nuovi km]]-Tabella24[[#This Row],[Km]])*Tabella24[[#This Row],[Giorni]]</f>
        <v>0</v>
      </c>
    </row>
    <row r="45" spans="1:10" x14ac:dyDescent="0.25">
      <c r="F45" s="17"/>
      <c r="G45" s="17"/>
      <c r="H45" s="18">
        <f>(Tabella24[[#This Row],[Nuovi km]]-Tabella24[[#This Row],[Km]])*Tabella24[[#This Row],[Giorni]]</f>
        <v>0</v>
      </c>
    </row>
    <row r="46" spans="1:10" x14ac:dyDescent="0.25">
      <c r="F46" s="17"/>
      <c r="G46" s="17"/>
      <c r="H46" s="18">
        <f>(Tabella24[[#This Row],[Nuovi km]]-Tabella24[[#This Row],[Km]])*Tabella24[[#This Row],[Giorni]]</f>
        <v>0</v>
      </c>
    </row>
    <row r="47" spans="1:10" x14ac:dyDescent="0.25">
      <c r="F47" s="17"/>
      <c r="G47" s="17"/>
      <c r="H47" s="18">
        <f>(Tabella24[[#This Row],[Nuovi km]]-Tabella24[[#This Row],[Km]])*Tabella24[[#This Row],[Giorni]]</f>
        <v>0</v>
      </c>
    </row>
    <row r="48" spans="1:10" x14ac:dyDescent="0.25">
      <c r="F48" s="17"/>
      <c r="G48" s="17"/>
      <c r="H48" s="18">
        <f>(Tabella24[[#This Row],[Nuovi km]]-Tabella24[[#This Row],[Km]])*Tabella24[[#This Row],[Giorni]]</f>
        <v>0</v>
      </c>
    </row>
    <row r="49" spans="6:8" x14ac:dyDescent="0.25">
      <c r="F49" s="17"/>
      <c r="G49" s="17"/>
      <c r="H49" s="18">
        <f>(Tabella24[[#This Row],[Nuovi km]]-Tabella24[[#This Row],[Km]])*Tabella24[[#This Row],[Giorni]]</f>
        <v>0</v>
      </c>
    </row>
    <row r="50" spans="6:8" x14ac:dyDescent="0.25">
      <c r="F50" s="17"/>
      <c r="G50" s="17"/>
      <c r="H50" s="18">
        <f>(Tabella24[[#This Row],[Nuovi km]]-Tabella24[[#This Row],[Km]])*Tabella24[[#This Row],[Giorni]]</f>
        <v>0</v>
      </c>
    </row>
    <row r="51" spans="6:8" x14ac:dyDescent="0.25">
      <c r="F51" s="17"/>
      <c r="G51" s="17"/>
      <c r="H51" s="18">
        <f>(Tabella24[[#This Row],[Nuovi km]]-Tabella24[[#This Row],[Km]])*Tabella24[[#This Row],[Giorni]]</f>
        <v>0</v>
      </c>
    </row>
    <row r="52" spans="6:8" x14ac:dyDescent="0.25">
      <c r="F52" s="17"/>
      <c r="G52" s="17"/>
      <c r="H52" s="18">
        <f>(Tabella24[[#This Row],[Nuovi km]]-Tabella24[[#This Row],[Km]])*Tabella24[[#This Row],[Giorni]]</f>
        <v>0</v>
      </c>
    </row>
    <row r="53" spans="6:8" x14ac:dyDescent="0.25">
      <c r="F53" s="17"/>
      <c r="G53" s="17"/>
      <c r="H53" s="18">
        <f>(Tabella24[[#This Row],[Nuovi km]]-Tabella24[[#This Row],[Km]])*Tabella24[[#This Row],[Giorni]]</f>
        <v>0</v>
      </c>
    </row>
    <row r="54" spans="6:8" x14ac:dyDescent="0.25">
      <c r="F54" s="17"/>
      <c r="G54" s="17"/>
      <c r="H54" s="18">
        <f>(Tabella24[[#This Row],[Nuovi km]]-Tabella24[[#This Row],[Km]])*Tabella24[[#This Row],[Giorni]]</f>
        <v>0</v>
      </c>
    </row>
    <row r="55" spans="6:8" x14ac:dyDescent="0.25">
      <c r="F55" s="17"/>
      <c r="G55" s="17"/>
      <c r="H55" s="18">
        <f>(Tabella24[[#This Row],[Nuovi km]]-Tabella24[[#This Row],[Km]])*Tabella24[[#This Row],[Giorni]]</f>
        <v>0</v>
      </c>
    </row>
    <row r="56" spans="6:8" x14ac:dyDescent="0.25">
      <c r="F56" s="17"/>
      <c r="G56" s="17"/>
      <c r="H56" s="18">
        <f>(Tabella24[[#This Row],[Nuovi km]]-Tabella24[[#This Row],[Km]])*Tabella24[[#This Row],[Giorni]]</f>
        <v>0</v>
      </c>
    </row>
    <row r="57" spans="6:8" x14ac:dyDescent="0.25">
      <c r="F57" s="17"/>
      <c r="G57" s="17"/>
      <c r="H57" s="18">
        <f>(Tabella24[[#This Row],[Nuovi km]]-Tabella24[[#This Row],[Km]])*Tabella24[[#This Row],[Giorni]]</f>
        <v>0</v>
      </c>
    </row>
    <row r="58" spans="6:8" x14ac:dyDescent="0.25">
      <c r="F58" s="17"/>
      <c r="G58" s="17"/>
      <c r="H58" s="18">
        <f>(Tabella24[[#This Row],[Nuovi km]]-Tabella24[[#This Row],[Km]])*Tabella24[[#This Row],[Giorni]]</f>
        <v>0</v>
      </c>
    </row>
    <row r="59" spans="6:8" x14ac:dyDescent="0.25">
      <c r="F59" s="17"/>
      <c r="G59" s="17"/>
      <c r="H59" s="18">
        <f>(Tabella24[[#This Row],[Nuovi km]]-Tabella24[[#This Row],[Km]])*Tabella24[[#This Row],[Giorni]]</f>
        <v>0</v>
      </c>
    </row>
    <row r="60" spans="6:8" x14ac:dyDescent="0.25">
      <c r="F60" s="17"/>
      <c r="G60" s="17"/>
      <c r="H60" s="18">
        <f>(Tabella24[[#This Row],[Nuovi km]]-Tabella24[[#This Row],[Km]])*Tabella24[[#This Row],[Giorni]]</f>
        <v>0</v>
      </c>
    </row>
    <row r="61" spans="6:8" x14ac:dyDescent="0.25">
      <c r="F61" s="17"/>
      <c r="G61" s="17"/>
      <c r="H61" s="18">
        <f>(Tabella24[[#This Row],[Nuovi km]]-Tabella24[[#This Row],[Km]])*Tabella24[[#This Row],[Giorni]]</f>
        <v>0</v>
      </c>
    </row>
    <row r="62" spans="6:8" x14ac:dyDescent="0.25">
      <c r="F62" s="17"/>
      <c r="G62" s="17"/>
      <c r="H62" s="18">
        <f>(Tabella24[[#This Row],[Nuovi km]]-Tabella24[[#This Row],[Km]])*Tabella24[[#This Row],[Giorni]]</f>
        <v>0</v>
      </c>
    </row>
    <row r="63" spans="6:8" x14ac:dyDescent="0.25">
      <c r="F63" s="17"/>
      <c r="G63" s="17"/>
      <c r="H63" s="18">
        <f>(Tabella24[[#This Row],[Nuovi km]]-Tabella24[[#This Row],[Km]])*Tabella24[[#This Row],[Giorni]]</f>
        <v>0</v>
      </c>
    </row>
    <row r="64" spans="6:8" x14ac:dyDescent="0.25">
      <c r="F64" s="17"/>
      <c r="G64" s="17"/>
      <c r="H64" s="18">
        <f>(Tabella24[[#This Row],[Nuovi km]]-Tabella24[[#This Row],[Km]])*Tabella24[[#This Row],[Giorni]]</f>
        <v>0</v>
      </c>
    </row>
    <row r="65" spans="6:8" x14ac:dyDescent="0.25">
      <c r="F65" s="17"/>
      <c r="G65" s="17"/>
      <c r="H65" s="18">
        <f>(Tabella24[[#This Row],[Nuovi km]]-Tabella24[[#This Row],[Km]])*Tabella24[[#This Row],[Giorni]]</f>
        <v>0</v>
      </c>
    </row>
    <row r="66" spans="6:8" x14ac:dyDescent="0.25">
      <c r="F66" s="17"/>
      <c r="G66" s="17"/>
      <c r="H66" s="18">
        <f>(Tabella24[[#This Row],[Nuovi km]]-Tabella24[[#This Row],[Km]])*Tabella24[[#This Row],[Giorni]]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Sintesi</vt:lpstr>
      <vt:lpstr>Dettaglio corse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 Bazzoni</dc:creator>
  <cp:lastModifiedBy>Fabio Bresciani</cp:lastModifiedBy>
  <dcterms:created xsi:type="dcterms:W3CDTF">2023-02-22T09:38:20Z</dcterms:created>
  <dcterms:modified xsi:type="dcterms:W3CDTF">2023-05-18T11:07:18Z</dcterms:modified>
</cp:coreProperties>
</file>