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stell\Documents\Archivio\Archivio Clienti\Agenzia TPL\Contabilità Economica 2024\"/>
    </mc:Choice>
  </mc:AlternateContent>
  <xr:revisionPtr revIDLastSave="0" documentId="13_ncr:1_{9FB0F626-6304-43B3-8E7F-DFFAF6BCBD41}" xr6:coauthVersionLast="47" xr6:coauthVersionMax="47" xr10:uidLastSave="{00000000-0000-0000-0000-000000000000}"/>
  <bookViews>
    <workbookView xWindow="28680" yWindow="-120" windowWidth="29040" windowHeight="15720" xr2:uid="{76328E58-9B21-46B5-B9D6-88128FE9178E}"/>
  </bookViews>
  <sheets>
    <sheet name="INDICE" sheetId="1" r:id="rId1"/>
    <sheet name="SP_Attivo" sheetId="2" r:id="rId2"/>
    <sheet name="SP_Passivo" sheetId="3" r:id="rId3"/>
    <sheet name="CE" sheetId="4" r:id="rId4"/>
    <sheet name="Attivo_Dettaglio" sheetId="5" r:id="rId5"/>
    <sheet name="Passivo_Dettaglio" sheetId="6" r:id="rId6"/>
    <sheet name="CostiMissione" sheetId="7" r:id="rId7"/>
    <sheet name="PatrNetto" sheetId="8" r:id="rId8"/>
  </sheets>
  <definedNames>
    <definedName name="_xlnm.Print_Area" localSheetId="4">Attivo_Dettaglio!$A$5:$J$96</definedName>
    <definedName name="_xlnm.Print_Area" localSheetId="3">CE!$A$1:$G$86</definedName>
    <definedName name="_xlnm.Print_Area" localSheetId="5">Passivo_Dettaglio!$A$5:$J$70</definedName>
    <definedName name="_xlnm.Print_Area" localSheetId="7">PatrNetto!$A$4:$G$20</definedName>
    <definedName name="_xlnm.Print_Area" localSheetId="1">SP_Attivo!$A$7:$H$101</definedName>
    <definedName name="_xlnm.Print_Area" localSheetId="2">SP_Passivo!$A$1:$H$75</definedName>
    <definedName name="_xlnm.Print_Titles" localSheetId="4">Attivo_Dettaglio!$A:$C,Attivo_Dettaglio!$1:$4</definedName>
    <definedName name="_xlnm.Print_Titles" localSheetId="3">CE!$1:$6</definedName>
    <definedName name="_xlnm.Print_Titles" localSheetId="5">Passivo_Dettaglio!$1:$4</definedName>
    <definedName name="_xlnm.Print_Titles" localSheetId="1">SP_Attivo!$A:$C,SP_Attivo!$1:$6</definedName>
    <definedName name="_xlnm.Print_Titles" localSheetId="2">SP_Passivo!$1:$6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6" l="1"/>
  <c r="G58" i="6"/>
  <c r="G48" i="6"/>
  <c r="G27" i="6"/>
  <c r="F27" i="6"/>
  <c r="E27" i="6"/>
  <c r="G24" i="6"/>
  <c r="F24" i="6"/>
  <c r="G17" i="6"/>
  <c r="F17" i="6"/>
  <c r="J87" i="5"/>
  <c r="G88" i="5"/>
  <c r="F88" i="5"/>
  <c r="G79" i="5"/>
  <c r="E79" i="5"/>
  <c r="F79" i="5"/>
  <c r="E74" i="5"/>
  <c r="G58" i="5"/>
  <c r="F58" i="5"/>
  <c r="F59" i="2"/>
  <c r="F60" i="2" s="1"/>
  <c r="G17" i="5"/>
  <c r="E7" i="5"/>
  <c r="E74" i="4"/>
  <c r="E79" i="4" s="1"/>
  <c r="E65" i="4"/>
  <c r="G60" i="4"/>
  <c r="F60" i="4"/>
  <c r="E55" i="4"/>
  <c r="E58" i="4" s="1"/>
  <c r="E48" i="4"/>
  <c r="E53" i="4" s="1"/>
  <c r="G44" i="4"/>
  <c r="F44" i="4"/>
  <c r="E29" i="4"/>
  <c r="E15" i="4"/>
  <c r="E11" i="4"/>
  <c r="E23" i="4" s="1"/>
  <c r="H72" i="3"/>
  <c r="G72" i="3"/>
  <c r="F71" i="3"/>
  <c r="F70" i="3"/>
  <c r="F69" i="3"/>
  <c r="F68" i="3"/>
  <c r="F67" i="3"/>
  <c r="F66" i="3"/>
  <c r="F65" i="3"/>
  <c r="H62" i="3"/>
  <c r="G62" i="3"/>
  <c r="F59" i="3"/>
  <c r="F58" i="3"/>
  <c r="F57" i="3"/>
  <c r="F56" i="3"/>
  <c r="F53" i="3"/>
  <c r="F49" i="3"/>
  <c r="F48" i="3"/>
  <c r="F47" i="3"/>
  <c r="F46" i="3"/>
  <c r="F45" i="3"/>
  <c r="F44" i="3"/>
  <c r="F43" i="3"/>
  <c r="F42" i="3"/>
  <c r="F41" i="3"/>
  <c r="F40" i="3"/>
  <c r="F37" i="3"/>
  <c r="F36" i="3"/>
  <c r="F35" i="3"/>
  <c r="F34" i="3"/>
  <c r="F33" i="3"/>
  <c r="F28" i="3"/>
  <c r="F29" i="3" s="1"/>
  <c r="F24" i="3"/>
  <c r="F23" i="3"/>
  <c r="F22" i="3"/>
  <c r="F17" i="3"/>
  <c r="F16" i="3"/>
  <c r="F15" i="3"/>
  <c r="F14" i="3"/>
  <c r="F13" i="3"/>
  <c r="F12" i="3"/>
  <c r="F11" i="3"/>
  <c r="F10" i="3"/>
  <c r="F9" i="3" s="1"/>
  <c r="F8" i="3"/>
  <c r="F95" i="2"/>
  <c r="F94" i="2"/>
  <c r="F89" i="2"/>
  <c r="F88" i="2"/>
  <c r="F87" i="2"/>
  <c r="F86" i="2"/>
  <c r="F85" i="2"/>
  <c r="F80" i="2"/>
  <c r="F79" i="2"/>
  <c r="F75" i="2"/>
  <c r="F74" i="2"/>
  <c r="F73" i="2"/>
  <c r="F71" i="2"/>
  <c r="F70" i="2"/>
  <c r="F69" i="2"/>
  <c r="F68" i="2"/>
  <c r="F67" i="2"/>
  <c r="F64" i="2"/>
  <c r="F63" i="2"/>
  <c r="H56" i="2"/>
  <c r="H98" i="2" s="1"/>
  <c r="G56" i="2"/>
  <c r="G98" i="2" s="1"/>
  <c r="F52" i="2"/>
  <c r="F51" i="2"/>
  <c r="F50" i="2"/>
  <c r="F49" i="2"/>
  <c r="F47" i="2"/>
  <c r="F46" i="2"/>
  <c r="F45" i="2"/>
  <c r="F39" i="2"/>
  <c r="F38" i="2"/>
  <c r="F37" i="2"/>
  <c r="F36" i="2"/>
  <c r="F35" i="2"/>
  <c r="F34" i="2"/>
  <c r="F33" i="2"/>
  <c r="F32" i="2"/>
  <c r="F31" i="2"/>
  <c r="F29" i="2"/>
  <c r="F28" i="2"/>
  <c r="F26" i="2"/>
  <c r="F25" i="2"/>
  <c r="F24" i="2"/>
  <c r="F23" i="2"/>
  <c r="F18" i="2"/>
  <c r="F17" i="2"/>
  <c r="F16" i="2"/>
  <c r="F15" i="2"/>
  <c r="F14" i="2"/>
  <c r="F13" i="2"/>
  <c r="F12" i="2"/>
  <c r="F7" i="2"/>
  <c r="F9" i="2" s="1"/>
  <c r="F55" i="3" l="1"/>
  <c r="F84" i="2"/>
  <c r="F26" i="3"/>
  <c r="G60" i="6"/>
  <c r="F54" i="3"/>
  <c r="F60" i="3" s="1"/>
  <c r="F22" i="2"/>
  <c r="F66" i="2"/>
  <c r="F90" i="2"/>
  <c r="E89" i="2"/>
  <c r="F48" i="2"/>
  <c r="F96" i="2"/>
  <c r="F39" i="3"/>
  <c r="F81" i="2"/>
  <c r="F19" i="2"/>
  <c r="F72" i="2"/>
  <c r="F19" i="3"/>
  <c r="E60" i="4"/>
  <c r="E58" i="5"/>
  <c r="F40" i="2"/>
  <c r="F44" i="2"/>
  <c r="E34" i="4"/>
  <c r="E43" i="4" s="1"/>
  <c r="E44" i="4" s="1"/>
  <c r="J84" i="5"/>
  <c r="J63" i="6"/>
  <c r="F38" i="3"/>
  <c r="F74" i="5"/>
  <c r="F89" i="5" s="1"/>
  <c r="F30" i="2"/>
  <c r="F27" i="2" s="1"/>
  <c r="F72" i="3"/>
  <c r="F53" i="2"/>
  <c r="F32" i="3"/>
  <c r="F50" i="3" s="1"/>
  <c r="F62" i="3" s="1"/>
  <c r="F52" i="5"/>
  <c r="G52" i="5"/>
  <c r="G74" i="5"/>
  <c r="G89" i="5" s="1"/>
  <c r="F58" i="6"/>
  <c r="E94" i="5"/>
  <c r="E17" i="5"/>
  <c r="E52" i="5"/>
  <c r="F39" i="5"/>
  <c r="E58" i="6"/>
  <c r="G39" i="5"/>
  <c r="F17" i="5"/>
  <c r="E88" i="5"/>
  <c r="F65" i="2"/>
  <c r="F62" i="2" s="1"/>
  <c r="E67" i="4"/>
  <c r="E73" i="4" s="1"/>
  <c r="E81" i="4" s="1"/>
  <c r="F48" i="6"/>
  <c r="E39" i="5"/>
  <c r="E70" i="6"/>
  <c r="F94" i="5"/>
  <c r="J15" i="6"/>
  <c r="J38" i="6"/>
  <c r="E48" i="6"/>
  <c r="F70" i="6"/>
  <c r="E10" i="8"/>
  <c r="E20" i="8" s="1"/>
  <c r="G94" i="5"/>
  <c r="E24" i="6"/>
  <c r="G70" i="6"/>
  <c r="E17" i="6"/>
  <c r="F76" i="2" l="1"/>
  <c r="F91" i="2" s="1"/>
  <c r="E60" i="6"/>
  <c r="E89" i="5"/>
  <c r="F54" i="2"/>
  <c r="E82" i="4"/>
  <c r="E85" i="4" s="1"/>
  <c r="F41" i="2"/>
  <c r="E17" i="3"/>
  <c r="F18" i="8" s="1"/>
  <c r="F60" i="6"/>
  <c r="E54" i="5"/>
  <c r="E96" i="5" s="1"/>
  <c r="E86" i="2"/>
  <c r="G54" i="5"/>
  <c r="G96" i="5" s="1"/>
  <c r="F54" i="5"/>
  <c r="F96" i="5" s="1"/>
  <c r="E65" i="3"/>
  <c r="E40" i="3"/>
  <c r="F56" i="2" l="1"/>
  <c r="F98" i="2" s="1"/>
  <c r="G18" i="8"/>
  <c r="I70" i="6" l="1"/>
  <c r="J66" i="6"/>
  <c r="J64" i="6"/>
  <c r="J67" i="6"/>
  <c r="J68" i="6"/>
  <c r="J69" i="6"/>
  <c r="J65" i="6"/>
  <c r="E71" i="3" l="1"/>
  <c r="E68" i="3"/>
  <c r="E70" i="3"/>
  <c r="J55" i="6"/>
  <c r="E69" i="3"/>
  <c r="E66" i="3"/>
  <c r="J70" i="6"/>
  <c r="H70" i="6"/>
  <c r="E67" i="3"/>
  <c r="I17" i="5" l="1"/>
  <c r="E57" i="3"/>
  <c r="I58" i="5"/>
  <c r="E72" i="3"/>
  <c r="H58" i="6"/>
  <c r="I52" i="5"/>
  <c r="I94" i="5"/>
  <c r="I88" i="5"/>
  <c r="H27" i="6" l="1"/>
  <c r="I79" i="5"/>
  <c r="H48" i="6"/>
  <c r="I74" i="5" l="1"/>
  <c r="I89" i="5" s="1"/>
  <c r="I39" i="5" l="1"/>
  <c r="I54" i="5" s="1"/>
  <c r="I96" i="5" s="1"/>
  <c r="H24" i="6" l="1"/>
  <c r="J5" i="5" l="1"/>
  <c r="J8" i="6" l="1"/>
  <c r="E7" i="2"/>
  <c r="E9" i="2" s="1"/>
  <c r="J7" i="5"/>
  <c r="J36" i="6"/>
  <c r="J85" i="5"/>
  <c r="J34" i="6"/>
  <c r="J11" i="6"/>
  <c r="J24" i="5"/>
  <c r="J16" i="5"/>
  <c r="J72" i="5"/>
  <c r="J68" i="5"/>
  <c r="J69" i="5"/>
  <c r="J15" i="5"/>
  <c r="J50" i="5"/>
  <c r="J31" i="5"/>
  <c r="J49" i="5"/>
  <c r="J32" i="5"/>
  <c r="J12" i="5"/>
  <c r="J39" i="6"/>
  <c r="J28" i="5"/>
  <c r="J78" i="5"/>
  <c r="J44" i="6"/>
  <c r="J10" i="6"/>
  <c r="J44" i="5"/>
  <c r="J26" i="5"/>
  <c r="J67" i="5"/>
  <c r="J57" i="6"/>
  <c r="J56" i="6"/>
  <c r="J21" i="6"/>
  <c r="J11" i="5"/>
  <c r="J36" i="5"/>
  <c r="J14" i="6"/>
  <c r="J51" i="5"/>
  <c r="J45" i="6"/>
  <c r="J32" i="6"/>
  <c r="J73" i="5"/>
  <c r="J71" i="5"/>
  <c r="J46" i="6"/>
  <c r="J23" i="5"/>
  <c r="J14" i="5"/>
  <c r="J66" i="5"/>
  <c r="J27" i="5"/>
  <c r="J12" i="6"/>
  <c r="J33" i="6"/>
  <c r="J9" i="6"/>
  <c r="J86" i="5"/>
  <c r="J29" i="5"/>
  <c r="J22" i="5"/>
  <c r="J47" i="5"/>
  <c r="J35" i="5"/>
  <c r="J45" i="5"/>
  <c r="J22" i="6"/>
  <c r="J40" i="6"/>
  <c r="J30" i="5"/>
  <c r="J48" i="5"/>
  <c r="J38" i="5"/>
  <c r="J37" i="5"/>
  <c r="J34" i="5"/>
  <c r="J13" i="5"/>
  <c r="J93" i="5"/>
  <c r="J54" i="6"/>
  <c r="J35" i="6"/>
  <c r="J47" i="6"/>
  <c r="J42" i="6"/>
  <c r="J33" i="5"/>
  <c r="J41" i="6"/>
  <c r="E15" i="2" l="1"/>
  <c r="E42" i="3"/>
  <c r="E59" i="3"/>
  <c r="I24" i="6"/>
  <c r="J20" i="6"/>
  <c r="E49" i="2"/>
  <c r="E14" i="3"/>
  <c r="F15" i="8" s="1"/>
  <c r="H79" i="5"/>
  <c r="J77" i="5"/>
  <c r="E47" i="3"/>
  <c r="J63" i="5"/>
  <c r="J65" i="5"/>
  <c r="E41" i="3"/>
  <c r="E52" i="2"/>
  <c r="E74" i="2"/>
  <c r="E38" i="3"/>
  <c r="D48" i="4"/>
  <c r="D53" i="4" s="1"/>
  <c r="E36" i="2"/>
  <c r="E24" i="3"/>
  <c r="E69" i="2"/>
  <c r="D65" i="4"/>
  <c r="H39" i="5"/>
  <c r="J21" i="5"/>
  <c r="E37" i="3"/>
  <c r="E24" i="2"/>
  <c r="E29" i="2"/>
  <c r="E53" i="2"/>
  <c r="E58" i="3"/>
  <c r="E12" i="3"/>
  <c r="F13" i="8" s="1"/>
  <c r="E14" i="2"/>
  <c r="J61" i="5"/>
  <c r="H74" i="5"/>
  <c r="E18" i="2"/>
  <c r="E39" i="2"/>
  <c r="E73" i="2"/>
  <c r="E43" i="3"/>
  <c r="E56" i="3"/>
  <c r="E55" i="3" s="1"/>
  <c r="H17" i="5"/>
  <c r="J10" i="5"/>
  <c r="E31" i="2"/>
  <c r="E68" i="2"/>
  <c r="E16" i="3"/>
  <c r="F17" i="8" s="1"/>
  <c r="G17" i="8" s="1"/>
  <c r="H94" i="5"/>
  <c r="J92" i="5"/>
  <c r="E46" i="3"/>
  <c r="E34" i="2"/>
  <c r="E17" i="2"/>
  <c r="E26" i="2"/>
  <c r="E40" i="2"/>
  <c r="E75" i="2"/>
  <c r="D15" i="4"/>
  <c r="E35" i="2"/>
  <c r="E47" i="2"/>
  <c r="E88" i="2"/>
  <c r="E16" i="2"/>
  <c r="E38" i="2"/>
  <c r="E28" i="2"/>
  <c r="E80" i="2"/>
  <c r="I58" i="6"/>
  <c r="J51" i="6"/>
  <c r="H58" i="5"/>
  <c r="J57" i="5"/>
  <c r="E13" i="3"/>
  <c r="F14" i="8" s="1"/>
  <c r="J62" i="5"/>
  <c r="E50" i="2"/>
  <c r="H88" i="5"/>
  <c r="J83" i="5"/>
  <c r="E44" i="3"/>
  <c r="H52" i="5"/>
  <c r="J43" i="5"/>
  <c r="E11" i="3"/>
  <c r="F12" i="8" s="1"/>
  <c r="E25" i="2"/>
  <c r="J6" i="6"/>
  <c r="E13" i="2"/>
  <c r="I27" i="6"/>
  <c r="J26" i="6"/>
  <c r="E51" i="2"/>
  <c r="E71" i="2"/>
  <c r="E36" i="3"/>
  <c r="E95" i="2"/>
  <c r="E32" i="2"/>
  <c r="I48" i="6"/>
  <c r="J31" i="6"/>
  <c r="E10" i="3"/>
  <c r="E49" i="3"/>
  <c r="E37" i="2"/>
  <c r="E35" i="3"/>
  <c r="E48" i="3"/>
  <c r="E34" i="3"/>
  <c r="E23" i="3"/>
  <c r="E46" i="2"/>
  <c r="E30" i="2"/>
  <c r="E33" i="2"/>
  <c r="E70" i="2"/>
  <c r="E87" i="2"/>
  <c r="E54" i="3" l="1"/>
  <c r="D29" i="4"/>
  <c r="G12" i="8"/>
  <c r="J74" i="5"/>
  <c r="E63" i="2"/>
  <c r="D74" i="4"/>
  <c r="D79" i="4" s="1"/>
  <c r="E64" i="2"/>
  <c r="D67" i="4"/>
  <c r="D73" i="4" s="1"/>
  <c r="J39" i="5"/>
  <c r="E23" i="2"/>
  <c r="E22" i="2" s="1"/>
  <c r="E67" i="2"/>
  <c r="E66" i="2" s="1"/>
  <c r="E48" i="2"/>
  <c r="H54" i="5"/>
  <c r="E65" i="2"/>
  <c r="E27" i="2"/>
  <c r="F11" i="8"/>
  <c r="E9" i="3"/>
  <c r="E8" i="3"/>
  <c r="E45" i="3"/>
  <c r="J17" i="5"/>
  <c r="E12" i="2"/>
  <c r="E19" i="2" s="1"/>
  <c r="G13" i="8"/>
  <c r="G14" i="8"/>
  <c r="J24" i="6"/>
  <c r="E22" i="3"/>
  <c r="E26" i="3" s="1"/>
  <c r="D55" i="4"/>
  <c r="D58" i="4" s="1"/>
  <c r="D60" i="4" s="1"/>
  <c r="D11" i="4"/>
  <c r="D23" i="4" s="1"/>
  <c r="J48" i="6"/>
  <c r="E33" i="3"/>
  <c r="E32" i="3" s="1"/>
  <c r="J88" i="5"/>
  <c r="E85" i="2"/>
  <c r="E84" i="2" s="1"/>
  <c r="E90" i="2" s="1"/>
  <c r="E59" i="2"/>
  <c r="E60" i="2" s="1"/>
  <c r="J58" i="5"/>
  <c r="J79" i="5"/>
  <c r="E79" i="2"/>
  <c r="E81" i="2" s="1"/>
  <c r="H89" i="5"/>
  <c r="H96" i="5" s="1"/>
  <c r="J94" i="5"/>
  <c r="E94" i="2"/>
  <c r="E96" i="2" s="1"/>
  <c r="J52" i="5"/>
  <c r="E45" i="2"/>
  <c r="E44" i="2" s="1"/>
  <c r="J58" i="6"/>
  <c r="E53" i="3"/>
  <c r="E60" i="3" s="1"/>
  <c r="E39" i="3"/>
  <c r="G15" i="8"/>
  <c r="J27" i="6"/>
  <c r="E28" i="3"/>
  <c r="E29" i="3" s="1"/>
  <c r="D34" i="4"/>
  <c r="E72" i="2"/>
  <c r="J54" i="5" l="1"/>
  <c r="D81" i="4"/>
  <c r="E54" i="2"/>
  <c r="F9" i="8"/>
  <c r="E50" i="3"/>
  <c r="E41" i="2"/>
  <c r="G11" i="8"/>
  <c r="G10" i="8" s="1"/>
  <c r="F10" i="8"/>
  <c r="J89" i="5"/>
  <c r="E62" i="2"/>
  <c r="E76" i="2" s="1"/>
  <c r="E91" i="2" s="1"/>
  <c r="D43" i="4"/>
  <c r="D44" i="4" s="1"/>
  <c r="D82" i="4" s="1"/>
  <c r="D85" i="4" s="1"/>
  <c r="J96" i="5" l="1"/>
  <c r="E56" i="2"/>
  <c r="E98" i="2" s="1"/>
  <c r="I13" i="6"/>
  <c r="I17" i="6" s="1"/>
  <c r="I60" i="6" s="1"/>
  <c r="H13" i="6"/>
  <c r="E15" i="3"/>
  <c r="G9" i="8"/>
  <c r="J13" i="6" l="1"/>
  <c r="H17" i="6"/>
  <c r="H60" i="6" s="1"/>
  <c r="F16" i="8"/>
  <c r="E19" i="3"/>
  <c r="E62" i="3" s="1"/>
  <c r="G16" i="8" l="1"/>
  <c r="G20" i="8" s="1"/>
  <c r="F20" i="8"/>
  <c r="J17" i="6"/>
  <c r="J60" i="6" s="1"/>
</calcChain>
</file>

<file path=xl/sharedStrings.xml><?xml version="1.0" encoding="utf-8"?>
<sst xmlns="http://schemas.openxmlformats.org/spreadsheetml/2006/main" count="869" uniqueCount="442">
  <si>
    <t>INDICE</t>
  </si>
  <si>
    <t>Stato Patrimoniale - Attivo</t>
  </si>
  <si>
    <t>Pag. 2</t>
  </si>
  <si>
    <t>Stato Patrimoniale - Passivo</t>
  </si>
  <si>
    <t>Pag. 4</t>
  </si>
  <si>
    <t>Conto Economico</t>
  </si>
  <si>
    <t>Pag. 5</t>
  </si>
  <si>
    <t>Stato Patrimoniale Attivo: dettaglio movimenti</t>
  </si>
  <si>
    <t>Pag. 7</t>
  </si>
  <si>
    <t>Stato Patrimoniale Passivo: dettaglio movimenti</t>
  </si>
  <si>
    <t>Pag. 9</t>
  </si>
  <si>
    <t>Prospetto costi per missione</t>
  </si>
  <si>
    <t>Pag. 11</t>
  </si>
  <si>
    <t>Dettaglio movimentazione patrimonio netto</t>
  </si>
  <si>
    <t>Pag. 12</t>
  </si>
  <si>
    <t>Allegato n.10 - Rendiconto della gestione</t>
  </si>
  <si>
    <t>STATO PATRIMONIALE - ATTIVO</t>
  </si>
  <si>
    <t>STATO PATRIMONIALE (ATTIVO)</t>
  </si>
  <si>
    <t>riferimento</t>
  </si>
  <si>
    <t>art.2424 CC</t>
  </si>
  <si>
    <t>DM 26/4/95</t>
  </si>
  <si>
    <t>A) CREDITI vs.LO STATO ED ALTRE AMMINISTRAZIONI PUBBLICHE PER LA PARTECIPAZIONE AL FONDO DI DOTAZIONE</t>
  </si>
  <si>
    <t>A</t>
  </si>
  <si>
    <t>TOTALE CREDITI vs PARTECIPANTI (A)</t>
  </si>
  <si>
    <t>B) IMMOBILIZZAZIONI</t>
  </si>
  <si>
    <t>I</t>
  </si>
  <si>
    <t>Immobilizzazioni immateriali</t>
  </si>
  <si>
    <t>BI</t>
  </si>
  <si>
    <t>Costi di impianto e di ampliamento</t>
  </si>
  <si>
    <t>BI1</t>
  </si>
  <si>
    <t>Costi di ricerca sviluppo e pubblicità</t>
  </si>
  <si>
    <t>BI2</t>
  </si>
  <si>
    <t>Diritti di brevetto ed utilizzazione opere dell'ingegno</t>
  </si>
  <si>
    <t>BI3</t>
  </si>
  <si>
    <t>Concessioni, licenze, marchi e diritti simile</t>
  </si>
  <si>
    <t>BI4</t>
  </si>
  <si>
    <t>Avviamento</t>
  </si>
  <si>
    <t>BI5</t>
  </si>
  <si>
    <t>Immobilizzazioni in corso ed acconti</t>
  </si>
  <si>
    <t>BI6</t>
  </si>
  <si>
    <t>Altre</t>
  </si>
  <si>
    <t>BI7</t>
  </si>
  <si>
    <t>Totale immobilizzazioni immateriali</t>
  </si>
  <si>
    <t>Immobilizzazioni materiali (3)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</si>
  <si>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</si>
  <si>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</si>
  <si>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</si>
  <si>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</si>
  <si>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</si>
  <si>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</si>
  <si>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</si>
  <si>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</si>
  <si>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</si>
  <si>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</si>
  <si>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</si>
  <si>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Altre immobilizzazioni materiali (3)</t>
  </si>
  <si>
    <t xml:space="preserve"> </t>
  </si>
  <si>
    <t>2.1</t>
  </si>
  <si>
    <t xml:space="preserve">Terreni </t>
  </si>
  <si>
    <t>BII1</t>
  </si>
  <si>
    <t>a</t>
  </si>
  <si>
    <t>di cui in leasing finanziario</t>
  </si>
  <si>
    <t>2.2</t>
  </si>
  <si>
    <t>2.3</t>
  </si>
  <si>
    <t>Impianti e macchinari</t>
  </si>
  <si>
    <t>BII2</t>
  </si>
  <si>
    <t>2.4</t>
  </si>
  <si>
    <t>Attrezzature industriali e commerciali</t>
  </si>
  <si>
    <t>BII3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</si>
  <si>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</si>
  <si>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</si>
  <si>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</si>
  <si>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</si>
  <si>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</si>
  <si>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</si>
  <si>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</si>
  <si>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</si>
  <si>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</si>
  <si>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BII5</t>
  </si>
  <si>
    <t>Totale immobilizzazioni materiali</t>
  </si>
  <si>
    <t>IV</t>
  </si>
  <si>
    <t>Immobilizzazioni Finanziarie (1)</t>
  </si>
  <si>
    <t xml:space="preserve">Partecipazioni in </t>
  </si>
  <si>
    <t>BIII1</t>
  </si>
  <si>
    <t>imprese controllate</t>
  </si>
  <si>
    <t>BIII1a</t>
  </si>
  <si>
    <t>b</t>
  </si>
  <si>
    <t>imprese partecipate</t>
  </si>
  <si>
    <t>BIII1b</t>
  </si>
  <si>
    <t>c</t>
  </si>
  <si>
    <t>altri soggetti</t>
  </si>
  <si>
    <t>Crediti verso</t>
  </si>
  <si>
    <t>BIII2</t>
  </si>
  <si>
    <t>altre amministrazioni pubbliche</t>
  </si>
  <si>
    <t>BIII2a</t>
  </si>
  <si>
    <t>imprese  partecipate</t>
  </si>
  <si>
    <t>BIII2b</t>
  </si>
  <si>
    <t>d</t>
  </si>
  <si>
    <t xml:space="preserve">altri soggetti </t>
  </si>
  <si>
    <t>BIII2c BIII2d</t>
  </si>
  <si>
    <t>BIII2d</t>
  </si>
  <si>
    <t>Altri titoli</t>
  </si>
  <si>
    <t>BIII3</t>
  </si>
  <si>
    <t>Totale immobilizzazioni finanziarie</t>
  </si>
  <si>
    <t>TOTALE IMMOBILIZZAZIONI (B)</t>
  </si>
  <si>
    <t>C) ATTIVO CIRCOLANTE</t>
  </si>
  <si>
    <t>Rimanenze</t>
  </si>
  <si>
    <t>CI</t>
  </si>
  <si>
    <t>Totale rimanenze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</si>
  <si>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</si>
  <si>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</si>
  <si>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</si>
  <si>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</si>
  <si>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</si>
  <si>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</si>
  <si>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</si>
  <si>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CII2</t>
  </si>
  <si>
    <t>CII3</t>
  </si>
  <si>
    <t>verso altri soggetti</t>
  </si>
  <si>
    <t>Verso clienti ed utenti</t>
  </si>
  <si>
    <t>CII1</t>
  </si>
  <si>
    <t xml:space="preserve">Altri Crediti </t>
  </si>
  <si>
    <t>CII5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</si>
  <si>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</si>
  <si>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</si>
  <si>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</si>
  <si>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</si>
  <si>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</si>
  <si>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</si>
  <si>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CIII1,2,3,4,5</t>
  </si>
  <si>
    <t>CIII1,2,3</t>
  </si>
  <si>
    <t>CIII6</t>
  </si>
  <si>
    <t>CIII5</t>
  </si>
  <si>
    <t>Totale attività finanziarie che non costituiscono immobilizzi</t>
  </si>
  <si>
    <t>Disponibilità liquide</t>
  </si>
  <si>
    <t>Conto di tesoreria</t>
  </si>
  <si>
    <t>Istituto tesoriere</t>
  </si>
  <si>
    <t>CIV1a</t>
  </si>
  <si>
    <t>presso Banca d'Italia</t>
  </si>
  <si>
    <t>Altri depositi bancari e postali</t>
  </si>
  <si>
    <t>CIV1</t>
  </si>
  <si>
    <t>CIV1b e CIV1c</t>
  </si>
  <si>
    <t>Denaro e valori in cassa</t>
  </si>
  <si>
    <t>CIV2 e CIV3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</si>
  <si>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</si>
  <si>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</si>
  <si>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</si>
  <si>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</si>
  <si>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</si>
  <si>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D</t>
  </si>
  <si>
    <t>Risconti attivi</t>
  </si>
  <si>
    <t>TOTALE RATEI E RISCONTI  (D)</t>
  </si>
  <si>
    <t>TOTALE DELL'ATTIVO (A+B+C+D)</t>
  </si>
  <si>
    <t>(1) con separata indicazione degli importi esigibili entro l'esercizio successivo.</t>
  </si>
  <si>
    <t>(2) con separata indicazione degli importi esigibili oltre l'esercizio successivo.</t>
  </si>
  <si>
    <t>(3) con separata indicazione degli importi relativi a beni indisponibili.</t>
  </si>
  <si>
    <t>STATO PATRIMONIALE - PASSIVO</t>
  </si>
  <si>
    <t>STATO PATRIMONIALE (PASSIVO)</t>
  </si>
  <si>
    <t>A) PATRIMONIO NETTO</t>
  </si>
  <si>
    <t>Fondo di dotazione</t>
  </si>
  <si>
    <t>AI</t>
  </si>
  <si>
    <t xml:space="preserve">Riserve </t>
  </si>
  <si>
    <t>da capitale</t>
  </si>
  <si>
    <t>AII, AIII</t>
  </si>
  <si>
    <t>da permessi di costruire</t>
  </si>
  <si>
    <t>riserve indisponibili per beni demaniali e patrimoniali indisponibili e per i beni culturali</t>
  </si>
  <si>
    <t>e</t>
  </si>
  <si>
    <t>altre riserve indisponibili</t>
  </si>
  <si>
    <t>f</t>
  </si>
  <si>
    <t>altre riserve disponibili</t>
  </si>
  <si>
    <t>Risultato economico dell'esercizio</t>
  </si>
  <si>
    <t>AIX</t>
  </si>
  <si>
    <t>Risultati economici di esercizi precedenti</t>
  </si>
  <si>
    <t>V</t>
  </si>
  <si>
    <t xml:space="preserve">Riserve negative per beni indisponibili </t>
  </si>
  <si>
    <t>TOTALE PATRIMONIO NETTO (A)</t>
  </si>
  <si>
    <t>B) FONDI PER RISCHI ED ONERI</t>
  </si>
  <si>
    <t>Per trattamento di quiescenza</t>
  </si>
  <si>
    <t>B1</t>
  </si>
  <si>
    <t>Per imposte</t>
  </si>
  <si>
    <t>B2</t>
  </si>
  <si>
    <t>Altri</t>
  </si>
  <si>
    <t>B3</t>
  </si>
  <si>
    <t>TOTALE FONDI RISCHI ED ONERI (B)</t>
  </si>
  <si>
    <t>C)TRATTAMENTO DI FINE RAPPORTO</t>
  </si>
  <si>
    <t>C</t>
  </si>
  <si>
    <t>TOTALE T.F.R. (C)</t>
  </si>
  <si>
    <t>D) DEBITI   (1)</t>
  </si>
  <si>
    <t>Debiti da finanziamento</t>
  </si>
  <si>
    <t xml:space="preserve">a </t>
  </si>
  <si>
    <t>prestiti obbligazionari</t>
  </si>
  <si>
    <t>D1e D2</t>
  </si>
  <si>
    <t>D1</t>
  </si>
  <si>
    <t>v/ altre amministrazioni pubbliche</t>
  </si>
  <si>
    <t>verso banche e tesoriere</t>
  </si>
  <si>
    <t>D4</t>
  </si>
  <si>
    <t>D3 e D4</t>
  </si>
  <si>
    <t>verso altri finanziatori</t>
  </si>
  <si>
    <t>D5</t>
  </si>
  <si>
    <t>Debiti verso fornitori</t>
  </si>
  <si>
    <t>D7</t>
  </si>
  <si>
    <t>D6</t>
  </si>
  <si>
    <t>Acconti</t>
  </si>
  <si>
    <t>Debiti per trasferimenti e contributi</t>
  </si>
  <si>
    <t>enti finanziati dal servizio sanitario nazionale</t>
  </si>
  <si>
    <t>D9</t>
  </si>
  <si>
    <t>D8</t>
  </si>
  <si>
    <t>D10</t>
  </si>
  <si>
    <t xml:space="preserve">Altri debiti </t>
  </si>
  <si>
    <t>D12,D13,D14</t>
  </si>
  <si>
    <t>D11,D12,D13</t>
  </si>
  <si>
    <t>tributari</t>
  </si>
  <si>
    <t>verso istituti di previdenza e sicurezza sociale</t>
  </si>
  <si>
    <t>per attività svolta per c/terzi (2)</t>
  </si>
  <si>
    <t>TOTALE DEBITI ( D)</t>
  </si>
  <si>
    <t>E) RATEI E RISCONTI E CONTRIBUTI AGLI INVESTIMENTI</t>
  </si>
  <si>
    <t xml:space="preserve">Ratei passivi </t>
  </si>
  <si>
    <t>E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</si>
  <si>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</si>
  <si>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</si>
  <si>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</si>
  <si>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</si>
  <si>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</si>
  <si>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</si>
  <si>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</si>
  <si>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 (A+B+C+D+E)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</si>
  <si>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</si>
  <si>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</si>
  <si>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</si>
  <si>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</si>
  <si>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</si>
  <si>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</si>
  <si>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</si>
  <si>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</si>
  <si>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</si>
  <si>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(1) con separata indicazione degli importi esigibili oltre l'esercizio successivo</t>
  </si>
  <si>
    <t>(2) Non comprende i debiti derivanti dall'attività di sostituto di imposta. I debiti derivanti da tale attività sono considerati nelle voci 5 a) e b)</t>
  </si>
  <si>
    <t>CONTO ECONOMICO</t>
  </si>
  <si>
    <t xml:space="preserve">CONTO ECONOMICO </t>
  </si>
  <si>
    <t>art.2425 cc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</si>
  <si>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</si>
  <si>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</si>
  <si>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</si>
  <si>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</si>
  <si>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Proventi da trasferimenti correnti</t>
  </si>
  <si>
    <t>A5c</t>
  </si>
  <si>
    <t>Quota annuale di contributi agli investimenti</t>
  </si>
  <si>
    <t>E20c</t>
  </si>
  <si>
    <t>Contributi agli investimenti</t>
  </si>
  <si>
    <t>Ricavi delle vendite e prestazioni e proventi da servizi pubblici</t>
  </si>
  <si>
    <t>A1</t>
  </si>
  <si>
    <t>A1a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</si>
  <si>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</si>
  <si>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</si>
  <si>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</si>
  <si>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</si>
  <si>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 xml:space="preserve">A2 </t>
  </si>
  <si>
    <t>A2</t>
  </si>
  <si>
    <t>Variazione dei lavori in corso su ordinazione</t>
  </si>
  <si>
    <t>A3</t>
  </si>
  <si>
    <t>Incrementi di immobilizzazioni per lavori interni</t>
  </si>
  <si>
    <t>A4</t>
  </si>
  <si>
    <t>Altri ricavi e proventi diversi</t>
  </si>
  <si>
    <t>A5</t>
  </si>
  <si>
    <t>A5 a e b</t>
  </si>
  <si>
    <t>TOTALE COMPONENTI POSITIVI DELLA GESTIONE (A)</t>
  </si>
  <si>
    <t>B) COMPONENTI NEGATIVI DELLA GESTIONE</t>
  </si>
  <si>
    <t>Acquisto di materie prime e/o beni di consumo</t>
  </si>
  <si>
    <t>B6</t>
  </si>
  <si>
    <t xml:space="preserve">Prestazioni di servizi </t>
  </si>
  <si>
    <t>B7</t>
  </si>
  <si>
    <r>
      <t xml:space="preserve">Utilizzo </t>
    </r>
    <r>
      <rPr>
        <sz val="10"/>
        <color theme="1"/>
        <rFont val="Arial"/>
        <family val="2"/>
      </rPr>
      <t xml:space="preserve"> beni di terzi</t>
    </r>
  </si>
  <si>
    <t>B8</t>
  </si>
  <si>
    <t>Trasferimenti e contributi</t>
  </si>
  <si>
    <t>Trasferimenti correnti</t>
  </si>
  <si>
    <t>Contributi agli investimenti ad Amministrazioni pubb.</t>
  </si>
  <si>
    <t>Contributi agli investimenti ad altri soggetti</t>
  </si>
  <si>
    <t>Personale</t>
  </si>
  <si>
    <t>B9</t>
  </si>
  <si>
    <t>Ammortamenti e svalutazioni</t>
  </si>
  <si>
    <t>B10</t>
  </si>
  <si>
    <t>Ammortamenti di immobilizzazioni Immateriali</t>
  </si>
  <si>
    <t>B10a</t>
  </si>
  <si>
    <t>Ammortamenti di immobilizzazioni materiali</t>
  </si>
  <si>
    <t>B10b</t>
  </si>
  <si>
    <t>Altre svalutazioni delle immobilizzazioni</t>
  </si>
  <si>
    <t>B10c</t>
  </si>
  <si>
    <t>Svalutazione dei crediti</t>
  </si>
  <si>
    <t>B10d</t>
  </si>
  <si>
    <t>Variazioni nelle rimanenze di materie prime e/o beni di consumo (+/-)</t>
  </si>
  <si>
    <t>B11</t>
  </si>
  <si>
    <t>Accantonamenti per rischi</t>
  </si>
  <si>
    <t>B12</t>
  </si>
  <si>
    <t>Altri accantonamenti</t>
  </si>
  <si>
    <t>B13</t>
  </si>
  <si>
    <t>Oneri diversi di gestione</t>
  </si>
  <si>
    <t>B14</t>
  </si>
  <si>
    <t>TOTALE COMPONENTI NEGATIVI DELLA GESTIONE (B)</t>
  </si>
  <si>
    <t>DIFFERENZA FRA COMP. POSITIVI E NEGATIVI DELLA GESTIONE ( A-B)</t>
  </si>
  <si>
    <t>C) PROVENTI ED ONERI FINANZIARI</t>
  </si>
  <si>
    <t>Proventi finanziari</t>
  </si>
  <si>
    <t>Proventi da partecipazioni</t>
  </si>
  <si>
    <t>C15</t>
  </si>
  <si>
    <t>da società controllate</t>
  </si>
  <si>
    <t>da società partecipate</t>
  </si>
  <si>
    <t>Altri proventi finanziari</t>
  </si>
  <si>
    <t>C16</t>
  </si>
  <si>
    <t>Totale proventi finanziari</t>
  </si>
  <si>
    <t>Oneri finanziari</t>
  </si>
  <si>
    <t>Interessi ed altri oneri finanziari</t>
  </si>
  <si>
    <t>C17</t>
  </si>
  <si>
    <t>Interessi passivi</t>
  </si>
  <si>
    <t>Altri oneri finanziari</t>
  </si>
  <si>
    <t>Totale oneri finanziari</t>
  </si>
  <si>
    <t xml:space="preserve">TOTALE PROVENTI ED ONERI FINANZIARI (C) </t>
  </si>
  <si>
    <t>D) RETTIFICHE DI VALORE ATTIVITA' FINANZIARIE</t>
  </si>
  <si>
    <t xml:space="preserve">Rivalutazioni </t>
  </si>
  <si>
    <t>D18</t>
  </si>
  <si>
    <t>Svalutazioni</t>
  </si>
  <si>
    <t>D19</t>
  </si>
  <si>
    <t>TOTALE RETTIFICHE (D)</t>
  </si>
  <si>
    <t>E) PROVENTI ED ONERI STRAORDINARI</t>
  </si>
  <si>
    <t>Proventi straordinari</t>
  </si>
  <si>
    <t>E20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</si>
  <si>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</si>
  <si>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Proventi da trasferimenti in conto capitale</t>
  </si>
  <si>
    <t>Sopravvenienze attive e insussistenze del passivo</t>
  </si>
  <si>
    <t>E20b</t>
  </si>
  <si>
    <t>Plusvalenze patrimoniali</t>
  </si>
  <si>
    <t>Altri proventi straordinari</t>
  </si>
  <si>
    <t>Totale proventi straordinari</t>
  </si>
  <si>
    <t>Oneri straordinari</t>
  </si>
  <si>
    <t>E21</t>
  </si>
  <si>
    <t>Trasferimenti in conto capitale</t>
  </si>
  <si>
    <t>Sopravvenienze passive e insussistenze dell'attivo</t>
  </si>
  <si>
    <t>E21b</t>
  </si>
  <si>
    <t>Minusvalenze patrimoniali</t>
  </si>
  <si>
    <t>E21a</t>
  </si>
  <si>
    <t xml:space="preserve">Altri oneri straordinari </t>
  </si>
  <si>
    <t>E21d</t>
  </si>
  <si>
    <t>Totale oneri straordinari</t>
  </si>
  <si>
    <t>TOTALE PROVENTI ED ONERI STRAORDINARI (E)</t>
  </si>
  <si>
    <t>RISULTATO PRIMA DELLE IMPOSTE  (A-B+C+D+E)</t>
  </si>
  <si>
    <t>Imposte (*)</t>
  </si>
  <si>
    <t>E22</t>
  </si>
  <si>
    <t>RISULTATO DELL'ESERCIZIO</t>
  </si>
  <si>
    <t>E23</t>
  </si>
  <si>
    <t>STATO PATRIMONIALE - ATTIVO - Movimentazione voci</t>
  </si>
  <si>
    <t>VARIAZIONI DA CONTO FINANZIARIO     +</t>
  </si>
  <si>
    <t>VARIAZIONI DA CONTO FINANZIARIO     -</t>
  </si>
  <si>
    <t>VARIAZIONI DA ALTRE CAUSE     +</t>
  </si>
  <si>
    <t>VARIAZIONI DA ALTRE CAUSE     -</t>
  </si>
  <si>
    <t>STATO PATRIMONIALE - PASSIVO - Movimentazione voci</t>
  </si>
  <si>
    <t>1) Impegni  su esercizi futuri</t>
  </si>
  <si>
    <t>5) Beni di terzi in uso</t>
  </si>
  <si>
    <t>6) Beni dati in uso a terzi</t>
  </si>
  <si>
    <t>7) Garanzie prestate a amministrazioni pubbliche</t>
  </si>
  <si>
    <t>8) Garanzie prestate a imprese controllate</t>
  </si>
  <si>
    <t>9) Garanzie prestate a imprese partecipate</t>
  </si>
  <si>
    <t xml:space="preserve">10) Garanzie prestate a altre imprese </t>
  </si>
  <si>
    <t>QUADRO 22 – PROSPETTO DEI COSTI PER MISSIONE</t>
  </si>
  <si>
    <t>PROSPETTO DEI COSTI PER MISSIONE</t>
  </si>
  <si>
    <t>CODICI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</si>
  <si>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</si>
  <si>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</si>
  <si>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</si>
  <si>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</si>
  <si>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</si>
  <si>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</si>
  <si>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DI PER MISSIONE</t>
  </si>
  <si>
    <t>Consumi materie prime</t>
  </si>
  <si>
    <t>Prestazioni di servizi e Trasferimenti e contributi</t>
  </si>
  <si>
    <t>Utilizzo di beni di terzi</t>
  </si>
  <si>
    <t>Accantona-
menti</t>
  </si>
  <si>
    <t>Totale componenti negativi della gestione</t>
  </si>
  <si>
    <t xml:space="preserve">Totale Oneri finanziari </t>
  </si>
  <si>
    <t>Totale rettifiche di valore attività finanziarie</t>
  </si>
  <si>
    <t>Totale Oneri straordinari</t>
  </si>
  <si>
    <t>Imposte</t>
  </si>
  <si>
    <t>Totale Imposte</t>
  </si>
  <si>
    <t xml:space="preserve"> Acquisto di materie prime e/o beni di consumo</t>
  </si>
  <si>
    <t>Prestazioni di servizi</t>
  </si>
  <si>
    <t>Quota annuale di contributi agli investimenti ad altre Amministrazioni pubbliche</t>
  </si>
  <si>
    <t>Utilizzo  beni di terzi</t>
  </si>
  <si>
    <t>Ammortamenti immobilizzazioni Immateriali</t>
  </si>
  <si>
    <t>Ammortamenti immobilizzazioni materiali</t>
  </si>
  <si>
    <t>Accantonamento per rischi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</si>
  <si>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</si>
  <si>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</si>
  <si>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</si>
  <si>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</si>
  <si>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</si>
  <si>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</si>
  <si>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</si>
  <si>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</si>
  <si>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</si>
  <si>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</si>
  <si>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</si>
  <si>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</si>
  <si>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</si>
  <si>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</si>
  <si>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</si>
  <si>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</si>
  <si>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</si>
  <si>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</si>
  <si>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</si>
  <si>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</si>
  <si>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</si>
  <si>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</si>
  <si>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</si>
  <si>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</si>
  <si>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</si>
  <si>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</si>
  <si>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</si>
  <si>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</si>
  <si>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</si>
  <si>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</si>
  <si>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</si>
  <si>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</si>
  <si>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</si>
  <si>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</si>
  <si>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</si>
  <si>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</si>
  <si>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</si>
  <si>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</si>
  <si>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</si>
  <si>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</si>
  <si>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</si>
  <si>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</si>
  <si>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</si>
  <si>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</si>
  <si>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</si>
  <si>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</si>
  <si>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</si>
  <si>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</si>
  <si>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Movimentazione Patrimonio Netto</t>
  </si>
  <si>
    <t>Variazione</t>
  </si>
  <si>
    <t>Agenzia TPL</t>
  </si>
  <si>
    <t>STATO PATRIMONIALE E CONTO ECONOMICO 2024</t>
  </si>
  <si>
    <t>Movimentazione Patrimonio Netto 2023 / 2024</t>
  </si>
  <si>
    <t>Esercizio 2023</t>
  </si>
  <si>
    <t>Esercizio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</si>
</sst>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#,##0.00_ ;[Red]\-#,##0.00\ "/>
    <numFmt numFmtId="167" formatCode="[$€-410]\ #,##0.00;[Red]\-[$€-410]\ #,##0.00"/>
  </numFmts>
  <fonts count="39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16"/>
      <name val="Calibri"/>
      <family val="2"/>
    </font>
    <font>
      <sz val="10"/>
      <color indexed="8"/>
      <name val="Calibri"/>
      <family val="2"/>
    </font>
    <font>
      <b/>
      <sz val="16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i/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3"/>
      <name val="Calibri"/>
      <family val="2"/>
    </font>
    <font>
      <b/>
      <sz val="11"/>
      <color indexed="8"/>
      <name val="Calibri"/>
      <family val="2"/>
    </font>
    <font>
      <b/>
      <u/>
      <sz val="13"/>
      <name val="Calibri"/>
      <family val="2"/>
    </font>
    <font>
      <i/>
      <sz val="13"/>
      <name val="Calibri"/>
      <family val="2"/>
    </font>
    <font>
      <sz val="1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25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3" fillId="0" borderId="0" xfId="1"/>
    <xf numFmtId="0" fontId="7" fillId="0" borderId="1" xfId="1" applyFont="1" applyBorder="1" applyAlignment="1">
      <alignment horizontal="centerContinuous"/>
    </xf>
    <xf numFmtId="0" fontId="8" fillId="0" borderId="0" xfId="1" applyFont="1"/>
    <xf numFmtId="20" fontId="9" fillId="0" borderId="0" xfId="1" applyNumberFormat="1" applyFont="1"/>
    <xf numFmtId="0" fontId="9" fillId="0" borderId="0" xfId="1" applyFont="1"/>
    <xf numFmtId="0" fontId="11" fillId="0" borderId="0" xfId="2" applyFont="1"/>
    <xf numFmtId="0" fontId="3" fillId="0" borderId="0" xfId="3"/>
    <xf numFmtId="0" fontId="3" fillId="0" borderId="0" xfId="3" applyAlignment="1">
      <alignment horizontal="right"/>
    </xf>
    <xf numFmtId="0" fontId="13" fillId="0" borderId="2" xfId="3" applyFont="1" applyBorder="1" applyAlignment="1">
      <alignment horizontal="right"/>
    </xf>
    <xf numFmtId="0" fontId="13" fillId="0" borderId="3" xfId="3" applyFont="1" applyBorder="1"/>
    <xf numFmtId="0" fontId="13" fillId="0" borderId="4" xfId="3" applyFont="1" applyBorder="1"/>
    <xf numFmtId="0" fontId="14" fillId="0" borderId="7" xfId="3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3" fillId="0" borderId="9" xfId="3" applyFont="1" applyBorder="1" applyAlignment="1">
      <alignment horizontal="right"/>
    </xf>
    <xf numFmtId="0" fontId="13" fillId="0" borderId="1" xfId="3" applyFont="1" applyBorder="1"/>
    <xf numFmtId="0" fontId="13" fillId="0" borderId="10" xfId="3" applyFont="1" applyBorder="1"/>
    <xf numFmtId="0" fontId="14" fillId="0" borderId="13" xfId="3" applyFont="1" applyBorder="1" applyAlignment="1">
      <alignment horizontal="center"/>
    </xf>
    <xf numFmtId="0" fontId="14" fillId="0" borderId="14" xfId="3" applyFont="1" applyBorder="1" applyAlignment="1">
      <alignment horizontal="center"/>
    </xf>
    <xf numFmtId="0" fontId="13" fillId="0" borderId="15" xfId="3" applyFont="1" applyBorder="1" applyAlignment="1">
      <alignment horizontal="right"/>
    </xf>
    <xf numFmtId="0" fontId="13" fillId="0" borderId="0" xfId="3" applyFont="1"/>
    <xf numFmtId="0" fontId="13" fillId="0" borderId="16" xfId="3" applyFont="1" applyBorder="1"/>
    <xf numFmtId="0" fontId="14" fillId="0" borderId="0" xfId="3" applyFont="1" applyAlignment="1">
      <alignment wrapText="1"/>
    </xf>
    <xf numFmtId="165" fontId="1" fillId="0" borderId="17" xfId="2" applyNumberFormat="1" applyBorder="1"/>
    <xf numFmtId="165" fontId="1" fillId="0" borderId="18" xfId="2" applyNumberFormat="1" applyBorder="1"/>
    <xf numFmtId="0" fontId="13" fillId="0" borderId="16" xfId="3" applyFont="1" applyBorder="1" applyAlignment="1">
      <alignment horizontal="left" wrapText="1"/>
    </xf>
    <xf numFmtId="0" fontId="13" fillId="0" borderId="19" xfId="3" applyFont="1" applyBorder="1" applyAlignment="1">
      <alignment horizontal="left"/>
    </xf>
    <xf numFmtId="165" fontId="0" fillId="0" borderId="0" xfId="0" applyNumberFormat="1"/>
    <xf numFmtId="165" fontId="13" fillId="0" borderId="20" xfId="3" applyNumberFormat="1" applyFont="1" applyBorder="1" applyAlignment="1">
      <alignment wrapText="1"/>
    </xf>
    <xf numFmtId="165" fontId="13" fillId="0" borderId="21" xfId="3" applyNumberFormat="1" applyFont="1" applyBorder="1" applyAlignment="1">
      <alignment wrapText="1"/>
    </xf>
    <xf numFmtId="0" fontId="13" fillId="0" borderId="16" xfId="3" applyFont="1" applyBorder="1" applyAlignment="1">
      <alignment horizontal="center" wrapText="1"/>
    </xf>
    <xf numFmtId="0" fontId="13" fillId="0" borderId="19" xfId="3" applyFont="1" applyBorder="1" applyAlignment="1">
      <alignment horizontal="center"/>
    </xf>
    <xf numFmtId="0" fontId="14" fillId="0" borderId="0" xfId="3" applyFont="1" applyAlignment="1">
      <alignment horizontal="right" wrapText="1"/>
    </xf>
    <xf numFmtId="165" fontId="14" fillId="0" borderId="22" xfId="4" applyNumberFormat="1" applyFont="1" applyFill="1" applyBorder="1" applyAlignment="1"/>
    <xf numFmtId="165" fontId="14" fillId="0" borderId="23" xfId="4" applyNumberFormat="1" applyFont="1" applyFill="1" applyBorder="1" applyAlignment="1"/>
    <xf numFmtId="164" fontId="14" fillId="0" borderId="24" xfId="4" applyFont="1" applyFill="1" applyBorder="1" applyAlignment="1">
      <alignment horizontal="center"/>
    </xf>
    <xf numFmtId="164" fontId="14" fillId="0" borderId="25" xfId="3" applyNumberFormat="1" applyFont="1" applyBorder="1" applyAlignment="1">
      <alignment horizontal="center"/>
    </xf>
    <xf numFmtId="0" fontId="14" fillId="0" borderId="0" xfId="3" applyFont="1"/>
    <xf numFmtId="165" fontId="13" fillId="0" borderId="20" xfId="3" applyNumberFormat="1" applyFont="1" applyBorder="1"/>
    <xf numFmtId="165" fontId="13" fillId="0" borderId="21" xfId="3" applyNumberFormat="1" applyFont="1" applyBorder="1"/>
    <xf numFmtId="0" fontId="13" fillId="0" borderId="19" xfId="3" applyFont="1" applyBorder="1"/>
    <xf numFmtId="0" fontId="16" fillId="0" borderId="0" xfId="3" applyFont="1"/>
    <xf numFmtId="0" fontId="13" fillId="0" borderId="21" xfId="3" applyFont="1" applyBorder="1"/>
    <xf numFmtId="165" fontId="1" fillId="0" borderId="20" xfId="2" applyNumberFormat="1" applyBorder="1"/>
    <xf numFmtId="165" fontId="1" fillId="0" borderId="21" xfId="2" applyNumberFormat="1" applyBorder="1"/>
    <xf numFmtId="0" fontId="13" fillId="0" borderId="0" xfId="3" applyFont="1" applyAlignment="1">
      <alignment wrapText="1"/>
    </xf>
    <xf numFmtId="0" fontId="14" fillId="0" borderId="0" xfId="3" applyFont="1" applyAlignment="1">
      <alignment horizontal="right"/>
    </xf>
    <xf numFmtId="165" fontId="14" fillId="0" borderId="26" xfId="4" applyNumberFormat="1" applyFont="1" applyFill="1" applyBorder="1" applyAlignment="1"/>
    <xf numFmtId="165" fontId="14" fillId="0" borderId="27" xfId="4" applyNumberFormat="1" applyFont="1" applyFill="1" applyBorder="1" applyAlignment="1"/>
    <xf numFmtId="164" fontId="13" fillId="0" borderId="28" xfId="4" applyFont="1" applyFill="1" applyBorder="1" applyAlignment="1">
      <alignment horizontal="center"/>
    </xf>
    <xf numFmtId="0" fontId="13" fillId="0" borderId="27" xfId="3" applyFont="1" applyBorder="1" applyAlignment="1">
      <alignment horizontal="center"/>
    </xf>
    <xf numFmtId="0" fontId="13" fillId="0" borderId="15" xfId="3" applyFont="1" applyBorder="1" applyAlignment="1">
      <alignment horizontal="right" wrapText="1"/>
    </xf>
    <xf numFmtId="0" fontId="13" fillId="0" borderId="16" xfId="3" applyFont="1" applyBorder="1" applyAlignment="1">
      <alignment wrapText="1"/>
    </xf>
    <xf numFmtId="0" fontId="16" fillId="0" borderId="0" xfId="3" applyFont="1" applyAlignment="1">
      <alignment wrapText="1"/>
    </xf>
    <xf numFmtId="0" fontId="13" fillId="0" borderId="0" xfId="3" applyFont="1" applyAlignment="1">
      <alignment horizontal="left" wrapText="1"/>
    </xf>
    <xf numFmtId="165" fontId="14" fillId="0" borderId="20" xfId="3" applyNumberFormat="1" applyFont="1" applyBorder="1"/>
    <xf numFmtId="165" fontId="14" fillId="0" borderId="21" xfId="3" applyNumberFormat="1" applyFont="1" applyBorder="1"/>
    <xf numFmtId="20" fontId="13" fillId="0" borderId="0" xfId="3" applyNumberFormat="1" applyFont="1" applyAlignment="1">
      <alignment horizontal="left" wrapText="1"/>
    </xf>
    <xf numFmtId="0" fontId="17" fillId="0" borderId="0" xfId="3" applyFont="1" applyAlignment="1">
      <alignment wrapText="1"/>
    </xf>
    <xf numFmtId="165" fontId="18" fillId="0" borderId="20" xfId="2" applyNumberFormat="1" applyFont="1" applyBorder="1"/>
    <xf numFmtId="165" fontId="18" fillId="0" borderId="21" xfId="2" applyNumberFormat="1" applyFont="1" applyBorder="1"/>
    <xf numFmtId="0" fontId="13" fillId="0" borderId="15" xfId="3" quotePrefix="1" applyFont="1" applyBorder="1" applyAlignment="1">
      <alignment horizontal="right" wrapText="1"/>
    </xf>
    <xf numFmtId="20" fontId="3" fillId="0" borderId="0" xfId="2" quotePrefix="1" applyNumberFormat="1" applyFont="1" applyAlignment="1">
      <alignment horizontal="left" wrapText="1"/>
    </xf>
    <xf numFmtId="0" fontId="17" fillId="0" borderId="0" xfId="3" applyFont="1"/>
    <xf numFmtId="165" fontId="1" fillId="0" borderId="20" xfId="2" applyNumberFormat="1" applyBorder="1" applyAlignment="1">
      <alignment wrapText="1"/>
    </xf>
    <xf numFmtId="165" fontId="1" fillId="0" borderId="21" xfId="2" applyNumberFormat="1" applyBorder="1" applyAlignment="1">
      <alignment wrapText="1"/>
    </xf>
    <xf numFmtId="0" fontId="13" fillId="0" borderId="29" xfId="3" applyFont="1" applyBorder="1" applyAlignment="1">
      <alignment horizontal="right"/>
    </xf>
    <xf numFmtId="0" fontId="13" fillId="0" borderId="30" xfId="3" applyFont="1" applyBorder="1"/>
    <xf numFmtId="0" fontId="13" fillId="0" borderId="31" xfId="3" applyFont="1" applyBorder="1"/>
    <xf numFmtId="0" fontId="14" fillId="0" borderId="30" xfId="3" applyFont="1" applyBorder="1" applyAlignment="1">
      <alignment horizontal="right"/>
    </xf>
    <xf numFmtId="164" fontId="13" fillId="0" borderId="28" xfId="3" applyNumberFormat="1" applyFont="1" applyBorder="1"/>
    <xf numFmtId="164" fontId="13" fillId="0" borderId="27" xfId="3" applyNumberFormat="1" applyFont="1" applyBorder="1"/>
    <xf numFmtId="165" fontId="14" fillId="0" borderId="20" xfId="4" applyNumberFormat="1" applyFont="1" applyFill="1" applyBorder="1" applyAlignment="1"/>
    <xf numFmtId="165" fontId="14" fillId="0" borderId="21" xfId="4" applyNumberFormat="1" applyFont="1" applyFill="1" applyBorder="1" applyAlignment="1"/>
    <xf numFmtId="0" fontId="13" fillId="0" borderId="0" xfId="3" applyFont="1" applyAlignment="1">
      <alignment horizontal="left"/>
    </xf>
    <xf numFmtId="164" fontId="13" fillId="0" borderId="16" xfId="3" applyNumberFormat="1" applyFont="1" applyBorder="1"/>
    <xf numFmtId="164" fontId="13" fillId="0" borderId="21" xfId="3" applyNumberFormat="1" applyFont="1" applyBorder="1"/>
    <xf numFmtId="165" fontId="14" fillId="0" borderId="32" xfId="4" applyNumberFormat="1" applyFont="1" applyFill="1" applyBorder="1" applyAlignment="1"/>
    <xf numFmtId="165" fontId="14" fillId="0" borderId="33" xfId="4" applyNumberFormat="1" applyFont="1" applyFill="1" applyBorder="1" applyAlignment="1"/>
    <xf numFmtId="164" fontId="13" fillId="0" borderId="24" xfId="3" applyNumberFormat="1" applyFont="1" applyBorder="1"/>
    <xf numFmtId="164" fontId="13" fillId="0" borderId="25" xfId="3" applyNumberFormat="1" applyFont="1" applyBorder="1"/>
    <xf numFmtId="0" fontId="14" fillId="0" borderId="1" xfId="3" applyFont="1" applyBorder="1" applyAlignment="1">
      <alignment horizontal="right"/>
    </xf>
    <xf numFmtId="164" fontId="13" fillId="0" borderId="34" xfId="4" applyFont="1" applyFill="1" applyBorder="1" applyAlignment="1">
      <alignment horizontal="center"/>
    </xf>
    <xf numFmtId="164" fontId="14" fillId="0" borderId="35" xfId="3" applyNumberFormat="1" applyFont="1" applyBorder="1"/>
    <xf numFmtId="0" fontId="13" fillId="0" borderId="0" xfId="3" applyFont="1" applyAlignment="1">
      <alignment horizontal="right"/>
    </xf>
    <xf numFmtId="0" fontId="13" fillId="0" borderId="2" xfId="3" applyFont="1" applyBorder="1"/>
    <xf numFmtId="0" fontId="14" fillId="0" borderId="37" xfId="3" applyFont="1" applyBorder="1" applyAlignment="1">
      <alignment horizontal="center"/>
    </xf>
    <xf numFmtId="0" fontId="13" fillId="0" borderId="9" xfId="3" applyFont="1" applyBorder="1"/>
    <xf numFmtId="0" fontId="14" fillId="0" borderId="39" xfId="3" applyFont="1" applyBorder="1" applyAlignment="1">
      <alignment horizontal="center"/>
    </xf>
    <xf numFmtId="165" fontId="14" fillId="0" borderId="17" xfId="3" applyNumberFormat="1" applyFont="1" applyBorder="1"/>
    <xf numFmtId="165" fontId="14" fillId="0" borderId="40" xfId="3" applyNumberFormat="1" applyFont="1" applyBorder="1"/>
    <xf numFmtId="0" fontId="13" fillId="0" borderId="15" xfId="3" applyFont="1" applyBorder="1"/>
    <xf numFmtId="165" fontId="14" fillId="0" borderId="20" xfId="2" applyNumberFormat="1" applyFont="1" applyBorder="1"/>
    <xf numFmtId="165" fontId="2" fillId="0" borderId="21" xfId="2" applyNumberFormat="1" applyFont="1" applyBorder="1"/>
    <xf numFmtId="165" fontId="14" fillId="0" borderId="22" xfId="3" applyNumberFormat="1" applyFont="1" applyBorder="1"/>
    <xf numFmtId="165" fontId="14" fillId="0" borderId="41" xfId="3" applyNumberFormat="1" applyFont="1" applyBorder="1"/>
    <xf numFmtId="164" fontId="13" fillId="0" borderId="42" xfId="3" applyNumberFormat="1" applyFont="1" applyBorder="1"/>
    <xf numFmtId="164" fontId="13" fillId="0" borderId="41" xfId="3" applyNumberFormat="1" applyFont="1" applyBorder="1"/>
    <xf numFmtId="0" fontId="13" fillId="0" borderId="42" xfId="3" applyFont="1" applyBorder="1"/>
    <xf numFmtId="0" fontId="13" fillId="0" borderId="41" xfId="3" applyFont="1" applyBorder="1"/>
    <xf numFmtId="0" fontId="14" fillId="0" borderId="0" xfId="3" applyFont="1" applyAlignment="1">
      <alignment horizontal="left"/>
    </xf>
    <xf numFmtId="0" fontId="19" fillId="0" borderId="0" xfId="3" applyFont="1"/>
    <xf numFmtId="0" fontId="20" fillId="0" borderId="0" xfId="3" applyFont="1"/>
    <xf numFmtId="0" fontId="20" fillId="0" borderId="16" xfId="3" applyFont="1" applyBorder="1"/>
    <xf numFmtId="0" fontId="13" fillId="0" borderId="43" xfId="3" applyFont="1" applyBorder="1"/>
    <xf numFmtId="0" fontId="13" fillId="0" borderId="44" xfId="3" applyFont="1" applyBorder="1"/>
    <xf numFmtId="0" fontId="13" fillId="0" borderId="45" xfId="3" applyFont="1" applyBorder="1"/>
    <xf numFmtId="0" fontId="14" fillId="0" borderId="44" xfId="3" applyFont="1" applyBorder="1" applyAlignment="1">
      <alignment horizontal="right"/>
    </xf>
    <xf numFmtId="164" fontId="14" fillId="0" borderId="42" xfId="3" applyNumberFormat="1" applyFont="1" applyBorder="1"/>
    <xf numFmtId="164" fontId="14" fillId="0" borderId="41" xfId="3" applyNumberFormat="1" applyFont="1" applyBorder="1"/>
    <xf numFmtId="164" fontId="14" fillId="0" borderId="16" xfId="3" applyNumberFormat="1" applyFont="1" applyBorder="1"/>
    <xf numFmtId="164" fontId="14" fillId="0" borderId="19" xfId="3" applyNumberFormat="1" applyFont="1" applyBorder="1"/>
    <xf numFmtId="0" fontId="14" fillId="0" borderId="0" xfId="3" applyFont="1" applyAlignment="1">
      <alignment horizontal="center"/>
    </xf>
    <xf numFmtId="164" fontId="14" fillId="0" borderId="46" xfId="3" applyNumberFormat="1" applyFont="1" applyBorder="1"/>
    <xf numFmtId="164" fontId="14" fillId="0" borderId="47" xfId="3" applyNumberFormat="1" applyFont="1" applyBorder="1"/>
    <xf numFmtId="0" fontId="22" fillId="0" borderId="0" xfId="2" applyFont="1"/>
    <xf numFmtId="0" fontId="13" fillId="0" borderId="0" xfId="3" applyFont="1" applyAlignment="1">
      <alignment horizontal="center"/>
    </xf>
    <xf numFmtId="0" fontId="14" fillId="0" borderId="48" xfId="3" applyFont="1" applyBorder="1" applyAlignment="1">
      <alignment horizontal="center"/>
    </xf>
    <xf numFmtId="0" fontId="14" fillId="0" borderId="49" xfId="3" applyFont="1" applyBorder="1" applyAlignment="1">
      <alignment horizontal="center"/>
    </xf>
    <xf numFmtId="165" fontId="13" fillId="0" borderId="50" xfId="3" applyNumberFormat="1" applyFont="1" applyBorder="1"/>
    <xf numFmtId="0" fontId="13" fillId="0" borderId="50" xfId="3" applyFont="1" applyBorder="1" applyAlignment="1">
      <alignment horizontal="center"/>
    </xf>
    <xf numFmtId="165" fontId="13" fillId="0" borderId="51" xfId="3" applyNumberFormat="1" applyFont="1" applyBorder="1"/>
    <xf numFmtId="164" fontId="13" fillId="0" borderId="51" xfId="3" applyNumberFormat="1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165" fontId="13" fillId="0" borderId="0" xfId="3" applyNumberFormat="1" applyFont="1"/>
    <xf numFmtId="0" fontId="14" fillId="0" borderId="15" xfId="3" applyFont="1" applyBorder="1"/>
    <xf numFmtId="0" fontId="14" fillId="0" borderId="16" xfId="3" applyFont="1" applyBorder="1"/>
    <xf numFmtId="165" fontId="14" fillId="0" borderId="52" xfId="4" applyNumberFormat="1" applyFont="1" applyFill="1" applyBorder="1" applyAlignment="1"/>
    <xf numFmtId="164" fontId="14" fillId="0" borderId="52" xfId="4" applyFont="1" applyFill="1" applyBorder="1" applyAlignment="1">
      <alignment horizontal="center"/>
    </xf>
    <xf numFmtId="165" fontId="13" fillId="0" borderId="51" xfId="4" applyNumberFormat="1" applyFont="1" applyFill="1" applyBorder="1" applyAlignment="1"/>
    <xf numFmtId="164" fontId="13" fillId="0" borderId="51" xfId="4" applyFont="1" applyFill="1" applyBorder="1" applyAlignment="1">
      <alignment horizontal="center"/>
    </xf>
    <xf numFmtId="0" fontId="13" fillId="0" borderId="0" xfId="3" applyFont="1" applyAlignment="1">
      <alignment horizontal="left" vertical="top" wrapText="1"/>
    </xf>
    <xf numFmtId="0" fontId="23" fillId="0" borderId="0" xfId="3" applyFont="1"/>
    <xf numFmtId="164" fontId="13" fillId="0" borderId="21" xfId="4" applyFont="1" applyFill="1" applyBorder="1" applyAlignment="1">
      <alignment horizontal="center"/>
    </xf>
    <xf numFmtId="0" fontId="14" fillId="0" borderId="0" xfId="3" applyFont="1" applyAlignment="1">
      <alignment horizontal="center" wrapText="1"/>
    </xf>
    <xf numFmtId="165" fontId="13" fillId="0" borderId="53" xfId="4" applyNumberFormat="1" applyFont="1" applyFill="1" applyBorder="1" applyAlignment="1"/>
    <xf numFmtId="164" fontId="13" fillId="0" borderId="53" xfId="4" applyFont="1" applyFill="1" applyBorder="1" applyAlignment="1">
      <alignment horizontal="center"/>
    </xf>
    <xf numFmtId="165" fontId="13" fillId="0" borderId="54" xfId="4" applyNumberFormat="1" applyFont="1" applyFill="1" applyBorder="1" applyAlignment="1"/>
    <xf numFmtId="164" fontId="13" fillId="0" borderId="54" xfId="4" applyFont="1" applyFill="1" applyBorder="1" applyAlignment="1">
      <alignment horizontal="center"/>
    </xf>
    <xf numFmtId="0" fontId="13" fillId="0" borderId="55" xfId="3" applyFont="1" applyBorder="1" applyAlignment="1">
      <alignment horizontal="center"/>
    </xf>
    <xf numFmtId="165" fontId="14" fillId="0" borderId="51" xfId="4" applyNumberFormat="1" applyFont="1" applyFill="1" applyBorder="1" applyAlignment="1"/>
    <xf numFmtId="164" fontId="14" fillId="0" borderId="51" xfId="4" applyFont="1" applyFill="1" applyBorder="1" applyAlignment="1">
      <alignment horizontal="center"/>
    </xf>
    <xf numFmtId="164" fontId="14" fillId="0" borderId="21" xfId="3" applyNumberFormat="1" applyFont="1" applyBorder="1" applyAlignment="1">
      <alignment horizontal="center"/>
    </xf>
    <xf numFmtId="0" fontId="17" fillId="0" borderId="0" xfId="3" applyFont="1" applyAlignment="1">
      <alignment horizontal="left"/>
    </xf>
    <xf numFmtId="165" fontId="14" fillId="0" borderId="53" xfId="4" applyNumberFormat="1" applyFont="1" applyFill="1" applyBorder="1" applyAlignment="1"/>
    <xf numFmtId="164" fontId="14" fillId="0" borderId="53" xfId="4" applyFont="1" applyFill="1" applyBorder="1" applyAlignment="1">
      <alignment horizontal="center"/>
    </xf>
    <xf numFmtId="164" fontId="13" fillId="0" borderId="27" xfId="3" applyNumberFormat="1" applyFont="1" applyBorder="1" applyAlignment="1">
      <alignment horizontal="center"/>
    </xf>
    <xf numFmtId="165" fontId="13" fillId="0" borderId="52" xfId="4" applyNumberFormat="1" applyFont="1" applyFill="1" applyBorder="1" applyAlignment="1"/>
    <xf numFmtId="164" fontId="13" fillId="0" borderId="52" xfId="4" applyFont="1" applyFill="1" applyBorder="1" applyAlignment="1">
      <alignment horizontal="center"/>
    </xf>
    <xf numFmtId="0" fontId="14" fillId="0" borderId="1" xfId="3" applyFont="1" applyBorder="1" applyAlignment="1">
      <alignment wrapText="1"/>
    </xf>
    <xf numFmtId="165" fontId="13" fillId="0" borderId="56" xfId="4" applyNumberFormat="1" applyFont="1" applyFill="1" applyBorder="1" applyAlignment="1"/>
    <xf numFmtId="164" fontId="13" fillId="0" borderId="56" xfId="4" applyFont="1" applyFill="1" applyBorder="1" applyAlignment="1">
      <alignment horizontal="center"/>
    </xf>
    <xf numFmtId="0" fontId="13" fillId="0" borderId="35" xfId="3" applyFont="1" applyBorder="1" applyAlignment="1">
      <alignment horizontal="center"/>
    </xf>
    <xf numFmtId="0" fontId="12" fillId="0" borderId="0" xfId="5" applyFont="1" applyAlignment="1">
      <alignment horizontal="centerContinuous"/>
    </xf>
    <xf numFmtId="0" fontId="3" fillId="0" borderId="0" xfId="6"/>
    <xf numFmtId="0" fontId="3" fillId="0" borderId="0" xfId="6" applyAlignment="1">
      <alignment horizontal="right"/>
    </xf>
    <xf numFmtId="4" fontId="3" fillId="0" borderId="0" xfId="6" applyNumberFormat="1"/>
    <xf numFmtId="0" fontId="13" fillId="0" borderId="2" xfId="6" applyFont="1" applyBorder="1" applyAlignment="1">
      <alignment horizontal="right"/>
    </xf>
    <xf numFmtId="0" fontId="13" fillId="0" borderId="3" xfId="6" applyFont="1" applyBorder="1"/>
    <xf numFmtId="0" fontId="13" fillId="0" borderId="4" xfId="6" applyFont="1" applyBorder="1"/>
    <xf numFmtId="0" fontId="13" fillId="0" borderId="9" xfId="6" applyFont="1" applyBorder="1" applyAlignment="1">
      <alignment horizontal="right"/>
    </xf>
    <xf numFmtId="0" fontId="13" fillId="0" borderId="1" xfId="6" applyFont="1" applyBorder="1"/>
    <xf numFmtId="0" fontId="13" fillId="0" borderId="10" xfId="6" applyFont="1" applyBorder="1"/>
    <xf numFmtId="0" fontId="13" fillId="0" borderId="15" xfId="6" applyFont="1" applyBorder="1" applyAlignment="1">
      <alignment horizontal="right"/>
    </xf>
    <xf numFmtId="0" fontId="13" fillId="0" borderId="0" xfId="6" applyFont="1"/>
    <xf numFmtId="0" fontId="13" fillId="0" borderId="16" xfId="6" applyFont="1" applyBorder="1"/>
    <xf numFmtId="0" fontId="14" fillId="0" borderId="0" xfId="6" applyFont="1" applyAlignment="1">
      <alignment wrapText="1"/>
    </xf>
    <xf numFmtId="4" fontId="13" fillId="0" borderId="50" xfId="6" applyNumberFormat="1" applyFont="1" applyBorder="1"/>
    <xf numFmtId="4" fontId="13" fillId="0" borderId="21" xfId="6" applyNumberFormat="1" applyFont="1" applyBorder="1" applyAlignment="1">
      <alignment horizontal="right" wrapText="1"/>
    </xf>
    <xf numFmtId="4" fontId="13" fillId="0" borderId="50" xfId="6" applyNumberFormat="1" applyFont="1" applyBorder="1" applyAlignment="1">
      <alignment horizontal="center" wrapText="1"/>
    </xf>
    <xf numFmtId="4" fontId="13" fillId="0" borderId="21" xfId="6" applyNumberFormat="1" applyFont="1" applyBorder="1" applyAlignment="1">
      <alignment horizontal="center" wrapText="1"/>
    </xf>
    <xf numFmtId="0" fontId="14" fillId="0" borderId="0" xfId="6" applyFont="1" applyAlignment="1">
      <alignment horizontal="right" wrapText="1"/>
    </xf>
    <xf numFmtId="4" fontId="14" fillId="0" borderId="52" xfId="4" applyNumberFormat="1" applyFont="1" applyFill="1" applyBorder="1" applyAlignment="1"/>
    <xf numFmtId="4" fontId="14" fillId="0" borderId="25" xfId="4" applyNumberFormat="1" applyFont="1" applyFill="1" applyBorder="1" applyAlignment="1"/>
    <xf numFmtId="0" fontId="14" fillId="0" borderId="0" xfId="6" applyFont="1"/>
    <xf numFmtId="4" fontId="13" fillId="0" borderId="21" xfId="6" applyNumberFormat="1" applyFont="1" applyBorder="1"/>
    <xf numFmtId="0" fontId="16" fillId="0" borderId="0" xfId="6" applyFont="1"/>
    <xf numFmtId="4" fontId="13" fillId="2" borderId="50" xfId="6" applyNumberFormat="1" applyFont="1" applyFill="1" applyBorder="1"/>
    <xf numFmtId="0" fontId="13" fillId="0" borderId="0" xfId="6" applyFont="1" applyAlignment="1">
      <alignment wrapText="1"/>
    </xf>
    <xf numFmtId="0" fontId="14" fillId="0" borderId="0" xfId="6" applyFont="1" applyAlignment="1">
      <alignment horizontal="right"/>
    </xf>
    <xf numFmtId="4" fontId="14" fillId="0" borderId="53" xfId="4" applyNumberFormat="1" applyFont="1" applyFill="1" applyBorder="1" applyAlignment="1"/>
    <xf numFmtId="4" fontId="14" fillId="0" borderId="27" xfId="4" applyNumberFormat="1" applyFont="1" applyFill="1" applyBorder="1" applyAlignment="1"/>
    <xf numFmtId="0" fontId="13" fillId="0" borderId="15" xfId="6" applyFont="1" applyBorder="1" applyAlignment="1">
      <alignment horizontal="right" wrapText="1"/>
    </xf>
    <xf numFmtId="0" fontId="13" fillId="0" borderId="16" xfId="6" applyFont="1" applyBorder="1" applyAlignment="1">
      <alignment wrapText="1"/>
    </xf>
    <xf numFmtId="0" fontId="16" fillId="0" borderId="0" xfId="6" applyFont="1" applyAlignment="1">
      <alignment wrapText="1"/>
    </xf>
    <xf numFmtId="0" fontId="13" fillId="0" borderId="0" xfId="6" applyFont="1" applyAlignment="1">
      <alignment horizontal="left" wrapText="1"/>
    </xf>
    <xf numFmtId="20" fontId="13" fillId="0" borderId="0" xfId="6" applyNumberFormat="1" applyFont="1" applyAlignment="1">
      <alignment horizontal="left" wrapText="1"/>
    </xf>
    <xf numFmtId="0" fontId="17" fillId="0" borderId="0" xfId="6" applyFont="1" applyAlignment="1">
      <alignment wrapText="1"/>
    </xf>
    <xf numFmtId="0" fontId="13" fillId="0" borderId="15" xfId="6" quotePrefix="1" applyFont="1" applyBorder="1" applyAlignment="1">
      <alignment horizontal="right" wrapText="1"/>
    </xf>
    <xf numFmtId="20" fontId="3" fillId="0" borderId="0" xfId="5" quotePrefix="1" applyNumberFormat="1" applyFont="1" applyAlignment="1">
      <alignment horizontal="left" wrapText="1"/>
    </xf>
    <xf numFmtId="0" fontId="17" fillId="0" borderId="0" xfId="6" applyFont="1"/>
    <xf numFmtId="0" fontId="13" fillId="0" borderId="29" xfId="6" applyFont="1" applyBorder="1" applyAlignment="1">
      <alignment horizontal="right"/>
    </xf>
    <xf numFmtId="0" fontId="13" fillId="0" borderId="30" xfId="6" applyFont="1" applyBorder="1"/>
    <xf numFmtId="0" fontId="13" fillId="0" borderId="31" xfId="6" applyFont="1" applyBorder="1"/>
    <xf numFmtId="0" fontId="14" fillId="0" borderId="30" xfId="6" applyFont="1" applyBorder="1" applyAlignment="1">
      <alignment horizontal="right"/>
    </xf>
    <xf numFmtId="4" fontId="14" fillId="0" borderId="52" xfId="4" applyNumberFormat="1" applyFont="1" applyFill="1" applyBorder="1" applyAlignment="1">
      <alignment horizontal="center"/>
    </xf>
    <xf numFmtId="4" fontId="14" fillId="0" borderId="25" xfId="4" applyNumberFormat="1" applyFont="1" applyFill="1" applyBorder="1" applyAlignment="1">
      <alignment horizontal="center"/>
    </xf>
    <xf numFmtId="4" fontId="13" fillId="0" borderId="53" xfId="6" applyNumberFormat="1" applyFont="1" applyBorder="1"/>
    <xf numFmtId="4" fontId="13" fillId="0" borderId="27" xfId="6" applyNumberFormat="1" applyFont="1" applyBorder="1"/>
    <xf numFmtId="0" fontId="13" fillId="0" borderId="0" xfId="6" applyFont="1" applyAlignment="1">
      <alignment horizontal="left"/>
    </xf>
    <xf numFmtId="4" fontId="14" fillId="0" borderId="52" xfId="6" applyNumberFormat="1" applyFont="1" applyBorder="1"/>
    <xf numFmtId="4" fontId="14" fillId="0" borderId="25" xfId="6" applyNumberFormat="1" applyFont="1" applyBorder="1"/>
    <xf numFmtId="0" fontId="14" fillId="0" borderId="1" xfId="6" applyFont="1" applyBorder="1" applyAlignment="1">
      <alignment horizontal="right"/>
    </xf>
    <xf numFmtId="4" fontId="14" fillId="0" borderId="56" xfId="4" applyNumberFormat="1" applyFont="1" applyFill="1" applyBorder="1" applyAlignment="1">
      <alignment horizontal="center"/>
    </xf>
    <xf numFmtId="4" fontId="14" fillId="0" borderId="35" xfId="4" applyNumberFormat="1" applyFont="1" applyFill="1" applyBorder="1" applyAlignment="1">
      <alignment horizontal="center"/>
    </xf>
    <xf numFmtId="0" fontId="13" fillId="0" borderId="2" xfId="6" applyFont="1" applyBorder="1"/>
    <xf numFmtId="0" fontId="13" fillId="0" borderId="9" xfId="6" applyFont="1" applyBorder="1"/>
    <xf numFmtId="4" fontId="13" fillId="0" borderId="57" xfId="6" applyNumberFormat="1" applyFont="1" applyBorder="1"/>
    <xf numFmtId="4" fontId="13" fillId="0" borderId="18" xfId="6" applyNumberFormat="1" applyFont="1" applyBorder="1"/>
    <xf numFmtId="0" fontId="13" fillId="0" borderId="15" xfId="6" applyFont="1" applyBorder="1"/>
    <xf numFmtId="4" fontId="14" fillId="0" borderId="58" xfId="6" applyNumberFormat="1" applyFont="1" applyBorder="1"/>
    <xf numFmtId="4" fontId="14" fillId="0" borderId="23" xfId="6" applyNumberFormat="1" applyFont="1" applyBorder="1"/>
    <xf numFmtId="0" fontId="14" fillId="0" borderId="0" xfId="6" applyFont="1" applyAlignment="1">
      <alignment horizontal="left"/>
    </xf>
    <xf numFmtId="0" fontId="19" fillId="0" borderId="0" xfId="6" applyFont="1"/>
    <xf numFmtId="0" fontId="20" fillId="0" borderId="0" xfId="6" applyFont="1"/>
    <xf numFmtId="0" fontId="20" fillId="0" borderId="16" xfId="6" applyFont="1" applyBorder="1"/>
    <xf numFmtId="0" fontId="13" fillId="0" borderId="43" xfId="6" applyFont="1" applyBorder="1"/>
    <xf numFmtId="0" fontId="13" fillId="0" borderId="44" xfId="6" applyFont="1" applyBorder="1"/>
    <xf numFmtId="0" fontId="13" fillId="0" borderId="45" xfId="6" applyFont="1" applyBorder="1"/>
    <xf numFmtId="0" fontId="14" fillId="0" borderId="44" xfId="6" applyFont="1" applyBorder="1" applyAlignment="1">
      <alignment horizontal="right"/>
    </xf>
    <xf numFmtId="4" fontId="14" fillId="0" borderId="50" xfId="6" applyNumberFormat="1" applyFont="1" applyBorder="1"/>
    <xf numFmtId="4" fontId="14" fillId="0" borderId="21" xfId="6" applyNumberFormat="1" applyFont="1" applyBorder="1"/>
    <xf numFmtId="0" fontId="14" fillId="0" borderId="0" xfId="6" applyFont="1" applyAlignment="1">
      <alignment horizontal="center"/>
    </xf>
    <xf numFmtId="4" fontId="14" fillId="0" borderId="59" xfId="6" applyNumberFormat="1" applyFont="1" applyBorder="1"/>
    <xf numFmtId="4" fontId="14" fillId="0" borderId="60" xfId="6" applyNumberFormat="1" applyFont="1" applyBorder="1"/>
    <xf numFmtId="0" fontId="25" fillId="0" borderId="0" xfId="7" applyAlignment="1">
      <alignment horizontal="center"/>
    </xf>
    <xf numFmtId="0" fontId="26" fillId="0" borderId="0" xfId="8" applyFont="1"/>
    <xf numFmtId="0" fontId="27" fillId="0" borderId="61" xfId="7" applyFont="1" applyBorder="1" applyAlignment="1">
      <alignment vertical="center"/>
    </xf>
    <xf numFmtId="0" fontId="25" fillId="0" borderId="0" xfId="7"/>
    <xf numFmtId="0" fontId="30" fillId="0" borderId="64" xfId="8" applyFont="1" applyBorder="1" applyAlignment="1">
      <alignment horizontal="center" wrapText="1"/>
    </xf>
    <xf numFmtId="0" fontId="30" fillId="0" borderId="65" xfId="8" applyFont="1" applyBorder="1" applyAlignment="1">
      <alignment horizontal="center" wrapText="1"/>
    </xf>
    <xf numFmtId="0" fontId="30" fillId="0" borderId="66" xfId="8" applyFont="1" applyBorder="1" applyAlignment="1">
      <alignment horizontal="center" wrapText="1"/>
    </xf>
    <xf numFmtId="0" fontId="30" fillId="0" borderId="67" xfId="8" applyFont="1" applyBorder="1" applyAlignment="1">
      <alignment horizontal="center" wrapText="1"/>
    </xf>
    <xf numFmtId="0" fontId="31" fillId="0" borderId="68" xfId="8" applyFont="1" applyBorder="1" applyAlignment="1">
      <alignment horizontal="center" vertical="center" textRotation="180" wrapText="1"/>
    </xf>
    <xf numFmtId="0" fontId="31" fillId="0" borderId="69" xfId="8" applyFont="1" applyBorder="1" applyAlignment="1">
      <alignment horizontal="center" vertical="center" textRotation="180" wrapText="1"/>
    </xf>
    <xf numFmtId="0" fontId="31" fillId="0" borderId="70" xfId="8" applyFont="1" applyBorder="1" applyAlignment="1">
      <alignment horizontal="center" vertical="center" textRotation="180" wrapText="1"/>
    </xf>
    <xf numFmtId="0" fontId="31" fillId="0" borderId="66" xfId="8" applyFont="1" applyBorder="1" applyAlignment="1">
      <alignment horizontal="center" vertical="center" textRotation="180" wrapText="1"/>
    </xf>
    <xf numFmtId="0" fontId="31" fillId="0" borderId="71" xfId="8" applyFont="1" applyBorder="1" applyAlignment="1">
      <alignment horizontal="center" vertical="center" textRotation="180" wrapText="1"/>
    </xf>
    <xf numFmtId="0" fontId="31" fillId="0" borderId="72" xfId="8" applyFont="1" applyBorder="1" applyAlignment="1">
      <alignment horizontal="center" vertical="center" textRotation="180" wrapText="1"/>
    </xf>
    <xf numFmtId="0" fontId="25" fillId="0" borderId="73" xfId="7" applyBorder="1" applyAlignment="1">
      <alignment horizontal="center"/>
    </xf>
    <xf numFmtId="0" fontId="24" fillId="0" borderId="74" xfId="7" applyFont="1" applyBorder="1"/>
    <xf numFmtId="0" fontId="28" fillId="0" borderId="75" xfId="7" applyFont="1" applyBorder="1"/>
    <xf numFmtId="167" fontId="32" fillId="0" borderId="76" xfId="8" applyNumberFormat="1" applyFont="1" applyBorder="1" applyAlignment="1" applyProtection="1">
      <alignment horizontal="right"/>
      <protection locked="0"/>
    </xf>
    <xf numFmtId="167" fontId="32" fillId="0" borderId="77" xfId="8" applyNumberFormat="1" applyFont="1" applyBorder="1" applyAlignment="1" applyProtection="1">
      <alignment horizontal="right"/>
      <protection locked="0"/>
    </xf>
    <xf numFmtId="167" fontId="32" fillId="0" borderId="78" xfId="8" applyNumberFormat="1" applyFont="1" applyBorder="1" applyAlignment="1" applyProtection="1">
      <alignment horizontal="right"/>
      <protection locked="0"/>
    </xf>
    <xf numFmtId="167" fontId="32" fillId="0" borderId="75" xfId="8" applyNumberFormat="1" applyFont="1" applyBorder="1" applyAlignment="1" applyProtection="1">
      <alignment horizontal="right"/>
      <protection locked="0"/>
    </xf>
    <xf numFmtId="167" fontId="33" fillId="0" borderId="75" xfId="8" applyNumberFormat="1" applyFont="1" applyBorder="1" applyAlignment="1">
      <alignment horizontal="right" wrapText="1"/>
    </xf>
    <xf numFmtId="0" fontId="25" fillId="0" borderId="79" xfId="7" applyBorder="1" applyAlignment="1">
      <alignment horizontal="center"/>
    </xf>
    <xf numFmtId="0" fontId="24" fillId="0" borderId="80" xfId="7" applyFont="1" applyBorder="1"/>
    <xf numFmtId="0" fontId="28" fillId="0" borderId="81" xfId="7" applyFont="1" applyBorder="1" applyAlignment="1">
      <alignment horizontal="left"/>
    </xf>
    <xf numFmtId="167" fontId="32" fillId="0" borderId="82" xfId="8" applyNumberFormat="1" applyFont="1" applyBorder="1" applyAlignment="1" applyProtection="1">
      <alignment horizontal="right"/>
      <protection locked="0"/>
    </xf>
    <xf numFmtId="167" fontId="32" fillId="0" borderId="83" xfId="8" applyNumberFormat="1" applyFont="1" applyBorder="1" applyAlignment="1" applyProtection="1">
      <alignment horizontal="right"/>
      <protection locked="0"/>
    </xf>
    <xf numFmtId="167" fontId="32" fillId="0" borderId="84" xfId="8" applyNumberFormat="1" applyFont="1" applyBorder="1" applyAlignment="1" applyProtection="1">
      <alignment horizontal="right"/>
      <protection locked="0"/>
    </xf>
    <xf numFmtId="167" fontId="32" fillId="0" borderId="85" xfId="8" applyNumberFormat="1" applyFont="1" applyBorder="1" applyAlignment="1" applyProtection="1">
      <alignment horizontal="right"/>
      <protection locked="0"/>
    </xf>
    <xf numFmtId="167" fontId="33" fillId="0" borderId="85" xfId="8" applyNumberFormat="1" applyFont="1" applyBorder="1" applyAlignment="1">
      <alignment horizontal="right" wrapText="1"/>
    </xf>
    <xf numFmtId="0" fontId="28" fillId="0" borderId="85" xfId="7" applyFont="1" applyBorder="1" applyAlignment="1">
      <alignment horizontal="left"/>
    </xf>
    <xf numFmtId="0" fontId="34" fillId="0" borderId="85" xfId="7" applyFont="1" applyBorder="1" applyAlignment="1">
      <alignment horizontal="left"/>
    </xf>
    <xf numFmtId="0" fontId="24" fillId="0" borderId="86" xfId="7" applyFont="1" applyBorder="1"/>
    <xf numFmtId="0" fontId="34" fillId="0" borderId="87" xfId="7" applyFont="1" applyBorder="1" applyAlignment="1">
      <alignment horizontal="left"/>
    </xf>
    <xf numFmtId="167" fontId="32" fillId="0" borderId="88" xfId="8" applyNumberFormat="1" applyFont="1" applyBorder="1" applyAlignment="1" applyProtection="1">
      <alignment horizontal="right"/>
      <protection locked="0"/>
    </xf>
    <xf numFmtId="167" fontId="32" fillId="0" borderId="89" xfId="8" applyNumberFormat="1" applyFont="1" applyBorder="1" applyAlignment="1" applyProtection="1">
      <alignment horizontal="right"/>
      <protection locked="0"/>
    </xf>
    <xf numFmtId="167" fontId="32" fillId="0" borderId="90" xfId="8" applyNumberFormat="1" applyFont="1" applyBorder="1" applyAlignment="1" applyProtection="1">
      <alignment horizontal="right"/>
      <protection locked="0"/>
    </xf>
    <xf numFmtId="167" fontId="32" fillId="0" borderId="87" xfId="8" applyNumberFormat="1" applyFont="1" applyBorder="1" applyAlignment="1" applyProtection="1">
      <alignment horizontal="right"/>
      <protection locked="0"/>
    </xf>
    <xf numFmtId="167" fontId="33" fillId="0" borderId="87" xfId="8" applyNumberFormat="1" applyFont="1" applyBorder="1" applyAlignment="1">
      <alignment horizontal="right" wrapText="1"/>
    </xf>
    <xf numFmtId="0" fontId="25" fillId="0" borderId="91" xfId="7" applyBorder="1" applyAlignment="1">
      <alignment horizontal="center"/>
    </xf>
    <xf numFmtId="0" fontId="35" fillId="0" borderId="63" xfId="8" applyFont="1" applyBorder="1"/>
    <xf numFmtId="0" fontId="24" fillId="0" borderId="92" xfId="7" applyFont="1" applyBorder="1"/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14" fillId="0" borderId="57" xfId="3" applyFont="1" applyBorder="1"/>
    <xf numFmtId="0" fontId="13" fillId="0" borderId="94" xfId="3" applyFont="1" applyBorder="1" applyAlignment="1">
      <alignment wrapText="1"/>
    </xf>
    <xf numFmtId="165" fontId="1" fillId="0" borderId="19" xfId="9" applyNumberFormat="1" applyBorder="1"/>
    <xf numFmtId="165" fontId="14" fillId="0" borderId="19" xfId="9" applyNumberFormat="1" applyFont="1" applyBorder="1"/>
    <xf numFmtId="0" fontId="17" fillId="0" borderId="94" xfId="3" applyFont="1" applyBorder="1" applyAlignment="1">
      <alignment wrapText="1"/>
    </xf>
    <xf numFmtId="0" fontId="14" fillId="0" borderId="94" xfId="3" applyFont="1" applyBorder="1"/>
    <xf numFmtId="165" fontId="13" fillId="0" borderId="19" xfId="3" applyNumberFormat="1" applyFont="1" applyBorder="1"/>
    <xf numFmtId="0" fontId="14" fillId="0" borderId="95" xfId="3" applyFont="1" applyBorder="1" applyAlignment="1">
      <alignment horizontal="right"/>
    </xf>
    <xf numFmtId="165" fontId="14" fillId="0" borderId="47" xfId="3" applyNumberFormat="1" applyFont="1" applyBorder="1"/>
    <xf numFmtId="0" fontId="10" fillId="0" borderId="0" xfId="2" applyFont="1" applyAlignment="1">
      <alignment horizontal="right" vertical="center" wrapText="1"/>
    </xf>
    <xf numFmtId="0" fontId="12" fillId="0" borderId="0" xfId="2" applyFont="1" applyAlignment="1">
      <alignment horizontal="center"/>
    </xf>
    <xf numFmtId="0" fontId="14" fillId="0" borderId="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3" fillId="0" borderId="0" xfId="3" applyFont="1" applyAlignment="1">
      <alignment horizontal="left" wrapText="1"/>
    </xf>
    <xf numFmtId="0" fontId="14" fillId="0" borderId="36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21" fillId="0" borderId="0" xfId="2" applyFont="1" applyAlignment="1">
      <alignment horizontal="right" vertical="center" wrapText="1"/>
    </xf>
    <xf numFmtId="0" fontId="15" fillId="0" borderId="8" xfId="5" applyFont="1" applyBorder="1" applyAlignment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/>
    </xf>
    <xf numFmtId="0" fontId="14" fillId="0" borderId="11" xfId="6" applyFont="1" applyBorder="1" applyAlignment="1">
      <alignment horizontal="center" vertical="center"/>
    </xf>
    <xf numFmtId="0" fontId="15" fillId="0" borderId="37" xfId="5" applyFont="1" applyBorder="1" applyAlignment="1">
      <alignment horizontal="center" vertical="center" wrapText="1"/>
    </xf>
    <xf numFmtId="0" fontId="15" fillId="0" borderId="39" xfId="5" applyFont="1" applyBorder="1" applyAlignment="1">
      <alignment horizontal="center" vertical="center" wrapText="1"/>
    </xf>
    <xf numFmtId="0" fontId="14" fillId="0" borderId="36" xfId="6" applyFont="1" applyBorder="1" applyAlignment="1">
      <alignment horizontal="center" vertical="center"/>
    </xf>
    <xf numFmtId="0" fontId="14" fillId="0" borderId="38" xfId="6" applyFont="1" applyBorder="1" applyAlignment="1">
      <alignment horizontal="center" vertical="center"/>
    </xf>
    <xf numFmtId="0" fontId="27" fillId="0" borderId="64" xfId="8" applyFont="1" applyBorder="1" applyAlignment="1">
      <alignment horizontal="center" textRotation="180" wrapText="1"/>
    </xf>
    <xf numFmtId="0" fontId="30" fillId="0" borderId="64" xfId="8" applyFont="1" applyBorder="1" applyAlignment="1">
      <alignment horizontal="center" wrapText="1"/>
    </xf>
    <xf numFmtId="0" fontId="27" fillId="0" borderId="61" xfId="7" applyFont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8" fillId="0" borderId="62" xfId="7" applyFont="1" applyBorder="1" applyAlignment="1">
      <alignment horizontal="center" vertical="center"/>
    </xf>
    <xf numFmtId="0" fontId="27" fillId="0" borderId="63" xfId="8" applyFont="1" applyBorder="1" applyAlignment="1">
      <alignment horizontal="center" vertical="center"/>
    </xf>
    <xf numFmtId="0" fontId="29" fillId="0" borderId="64" xfId="8" applyFont="1" applyBorder="1" applyAlignment="1">
      <alignment horizontal="center" vertical="center"/>
    </xf>
    <xf numFmtId="0" fontId="29" fillId="0" borderId="64" xfId="8" applyFont="1" applyBorder="1" applyAlignment="1">
      <alignment horizontal="center" vertical="center" wrapText="1"/>
    </xf>
    <xf numFmtId="0" fontId="29" fillId="0" borderId="64" xfId="8" applyFont="1" applyBorder="1" applyAlignment="1">
      <alignment horizontal="center" textRotation="180" wrapText="1"/>
    </xf>
    <xf numFmtId="0" fontId="15" fillId="0" borderId="18" xfId="9" applyFont="1" applyBorder="1" applyAlignment="1">
      <alignment horizontal="center" vertical="center" wrapText="1"/>
    </xf>
    <xf numFmtId="0" fontId="15" fillId="0" borderId="93" xfId="9" applyFont="1" applyBorder="1" applyAlignment="1">
      <alignment horizontal="center" vertical="center" wrapText="1"/>
    </xf>
  </cellXfs>
  <cellStyles count="11">
    <cellStyle name="Migliaia [0] 2" xfId="4" xr:uid="{149B9115-AB85-4F4A-97DC-04F34DA2D11C}"/>
    <cellStyle name="Normale" xfId="0" builtinId="0"/>
    <cellStyle name="Normale 12" xfId="7" xr:uid="{FE51F7C0-B7B4-4A77-9246-0D293480B0A8}"/>
    <cellStyle name="Normale 2" xfId="1" xr:uid="{252C627F-BBEF-4EFF-B52F-0A8C800E12B2}"/>
    <cellStyle name="Normale 3" xfId="3" xr:uid="{04F43505-622F-475B-9683-18F3DC157A7D}"/>
    <cellStyle name="Normale 3 2" xfId="6" xr:uid="{D1DC379B-FCFE-42FD-A605-427F8001159A}"/>
    <cellStyle name="Normale 3 3 2" xfId="5" xr:uid="{B36825EA-3A03-4E77-AD72-8BEF7318D38B}"/>
    <cellStyle name="Normale 4 4" xfId="8" xr:uid="{C17F3CA4-274A-4049-9138-6CDBC93D949A}"/>
    <cellStyle name="Normale 7" xfId="2" xr:uid="{B16C8347-BF69-4599-81D2-A35461FFE5F9}"/>
    <cellStyle name="Normale 7 2" xfId="9" xr:uid="{AC4BCAF5-E5A4-423A-A902-41041BA5B607}"/>
    <cellStyle name="Percentuale 2" xfId="10" xr:uid="{553FDF06-8002-4A25-9F02-18589560C0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F8DE-CA28-40AB-9EBB-1880EAE9C449}">
  <sheetPr codeName="Foglio2"/>
  <dimension ref="B1:G14"/>
  <sheetViews>
    <sheetView showGridLines="0" tabSelected="1" zoomScaleNormal="100" workbookViewId="0"/>
  </sheetViews>
  <sheetFormatPr defaultColWidth="8.6640625" defaultRowHeight="13.2" x14ac:dyDescent="0.25"/>
  <cols>
    <col min="1" max="1" width="2.88671875" style="4" customWidth="1"/>
    <col min="2" max="2" width="61.5546875" style="4" customWidth="1"/>
    <col min="3" max="3" width="15.44140625" style="4" customWidth="1"/>
    <col min="4" max="16384" width="8.6640625" style="4"/>
  </cols>
  <sheetData>
    <row r="1" spans="2:7" ht="17.399999999999999" x14ac:dyDescent="0.3">
      <c r="B1" s="1" t="s">
        <v>437</v>
      </c>
      <c r="C1" s="2"/>
      <c r="D1" s="3"/>
      <c r="E1" s="3"/>
      <c r="F1" s="3"/>
      <c r="G1" s="3"/>
    </row>
    <row r="2" spans="2:7" ht="17.399999999999999" x14ac:dyDescent="0.3">
      <c r="B2" s="2"/>
      <c r="C2" s="2"/>
      <c r="D2" s="3"/>
      <c r="E2" s="3"/>
      <c r="F2" s="3"/>
      <c r="G2" s="3"/>
    </row>
    <row r="3" spans="2:7" ht="18.600000000000001" thickBot="1" x14ac:dyDescent="0.4">
      <c r="B3" s="5" t="s">
        <v>438</v>
      </c>
      <c r="C3" s="5"/>
      <c r="D3" s="3"/>
      <c r="E3" s="3"/>
      <c r="F3" s="3"/>
      <c r="G3" s="3"/>
    </row>
    <row r="4" spans="2:7" ht="19.2" thickTop="1" thickBot="1" x14ac:dyDescent="0.4">
      <c r="B4" s="5" t="s">
        <v>0</v>
      </c>
      <c r="C4" s="5"/>
      <c r="D4" s="3"/>
      <c r="E4" s="3"/>
      <c r="F4" s="3"/>
      <c r="G4" s="3"/>
    </row>
    <row r="5" spans="2:7" ht="13.8" thickTop="1" x14ac:dyDescent="0.25">
      <c r="B5" s="6"/>
      <c r="C5" s="6"/>
      <c r="D5" s="3"/>
      <c r="E5" s="3"/>
      <c r="F5" s="3"/>
      <c r="G5" s="3"/>
    </row>
    <row r="6" spans="2:7" x14ac:dyDescent="0.25">
      <c r="B6" s="3"/>
      <c r="C6" s="3"/>
      <c r="D6" s="3"/>
      <c r="E6" s="3"/>
      <c r="F6" s="3"/>
      <c r="G6" s="3"/>
    </row>
    <row r="7" spans="2:7" ht="13.8" x14ac:dyDescent="0.25">
      <c r="B7" s="7" t="s">
        <v>1</v>
      </c>
      <c r="C7" s="8" t="s">
        <v>2</v>
      </c>
      <c r="E7" s="3"/>
      <c r="F7" s="3"/>
      <c r="G7" s="3"/>
    </row>
    <row r="8" spans="2:7" ht="13.8" x14ac:dyDescent="0.25">
      <c r="B8" s="7" t="s">
        <v>3</v>
      </c>
      <c r="C8" s="8" t="s">
        <v>4</v>
      </c>
      <c r="E8" s="3"/>
      <c r="F8" s="3"/>
      <c r="G8" s="3"/>
    </row>
    <row r="9" spans="2:7" ht="13.8" x14ac:dyDescent="0.25">
      <c r="B9" s="8" t="s">
        <v>5</v>
      </c>
      <c r="C9" s="8" t="s">
        <v>6</v>
      </c>
      <c r="E9" s="3"/>
      <c r="F9" s="3"/>
      <c r="G9" s="3"/>
    </row>
    <row r="10" spans="2:7" ht="13.8" x14ac:dyDescent="0.25">
      <c r="B10" s="7" t="s">
        <v>7</v>
      </c>
      <c r="C10" s="8" t="s">
        <v>8</v>
      </c>
      <c r="E10" s="3"/>
      <c r="F10" s="3"/>
      <c r="G10" s="3"/>
    </row>
    <row r="11" spans="2:7" ht="13.8" x14ac:dyDescent="0.25">
      <c r="B11" s="7" t="s">
        <v>9</v>
      </c>
      <c r="C11" s="8" t="s">
        <v>10</v>
      </c>
      <c r="E11" s="3"/>
      <c r="F11" s="3"/>
      <c r="G11" s="3"/>
    </row>
    <row r="12" spans="2:7" ht="13.8" x14ac:dyDescent="0.25">
      <c r="B12" s="8" t="s">
        <v>11</v>
      </c>
      <c r="C12" s="8" t="s">
        <v>12</v>
      </c>
      <c r="E12" s="3"/>
      <c r="F12" s="3"/>
      <c r="G12" s="3"/>
    </row>
    <row r="13" spans="2:7" ht="13.8" x14ac:dyDescent="0.25">
      <c r="B13" s="8" t="s">
        <v>13</v>
      </c>
      <c r="C13" s="8" t="s">
        <v>14</v>
      </c>
      <c r="E13" s="3"/>
      <c r="F13" s="3"/>
      <c r="G13" s="3"/>
    </row>
    <row r="14" spans="2:7" x14ac:dyDescent="0.25">
      <c r="E14" s="3"/>
      <c r="F14" s="3"/>
      <c r="G14" s="3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8913-5E65-46B0-9842-7428EB7DE05C}">
  <sheetPr codeName="Foglio3"/>
  <dimension ref="A1:O102"/>
  <sheetViews>
    <sheetView showGridLines="0" zoomScaleNormal="100" workbookViewId="0">
      <selection activeCell="B18" sqref="B18"/>
    </sheetView>
  </sheetViews>
  <sheetFormatPr defaultColWidth="9.109375" defaultRowHeight="13.2" x14ac:dyDescent="0.25"/>
  <cols>
    <col min="1" max="1" width="2.6640625" style="11" bestFit="1" customWidth="1"/>
    <col min="2" max="2" width="5.44140625" style="10" customWidth="1"/>
    <col min="3" max="3" width="2" style="10" bestFit="1" customWidth="1"/>
    <col min="4" max="4" width="57" style="10" customWidth="1"/>
    <col min="5" max="6" width="13" style="10" bestFit="1" customWidth="1"/>
    <col min="7" max="7" width="11.33203125" style="10" customWidth="1"/>
    <col min="8" max="8" width="13.33203125" style="10" customWidth="1"/>
    <col min="9" max="10" width="9.109375" style="10"/>
    <col min="11" max="11" width="13.6640625" bestFit="1" customWidth="1"/>
    <col min="16" max="253" width="9.109375" style="10"/>
    <col min="254" max="254" width="2.6640625" style="10" bestFit="1" customWidth="1"/>
    <col min="255" max="255" width="5.44140625" style="10" customWidth="1"/>
    <col min="256" max="256" width="2" style="10" bestFit="1" customWidth="1"/>
    <col min="257" max="257" width="57" style="10" customWidth="1"/>
    <col min="258" max="258" width="11.6640625" style="10" customWidth="1"/>
    <col min="259" max="259" width="10.6640625" style="10" customWidth="1"/>
    <col min="260" max="260" width="11.33203125" style="10" customWidth="1"/>
    <col min="261" max="261" width="13.33203125" style="10" customWidth="1"/>
    <col min="262" max="509" width="9.109375" style="10"/>
    <col min="510" max="510" width="2.6640625" style="10" bestFit="1" customWidth="1"/>
    <col min="511" max="511" width="5.44140625" style="10" customWidth="1"/>
    <col min="512" max="512" width="2" style="10" bestFit="1" customWidth="1"/>
    <col min="513" max="513" width="57" style="10" customWidth="1"/>
    <col min="514" max="514" width="11.6640625" style="10" customWidth="1"/>
    <col min="515" max="515" width="10.6640625" style="10" customWidth="1"/>
    <col min="516" max="516" width="11.33203125" style="10" customWidth="1"/>
    <col min="517" max="517" width="13.33203125" style="10" customWidth="1"/>
    <col min="518" max="765" width="9.109375" style="10"/>
    <col min="766" max="766" width="2.6640625" style="10" bestFit="1" customWidth="1"/>
    <col min="767" max="767" width="5.44140625" style="10" customWidth="1"/>
    <col min="768" max="768" width="2" style="10" bestFit="1" customWidth="1"/>
    <col min="769" max="769" width="57" style="10" customWidth="1"/>
    <col min="770" max="770" width="11.6640625" style="10" customWidth="1"/>
    <col min="771" max="771" width="10.6640625" style="10" customWidth="1"/>
    <col min="772" max="772" width="11.33203125" style="10" customWidth="1"/>
    <col min="773" max="773" width="13.33203125" style="10" customWidth="1"/>
    <col min="774" max="1021" width="9.109375" style="10"/>
    <col min="1022" max="1022" width="2.6640625" style="10" bestFit="1" customWidth="1"/>
    <col min="1023" max="1023" width="5.44140625" style="10" customWidth="1"/>
    <col min="1024" max="1024" width="2" style="10" bestFit="1" customWidth="1"/>
    <col min="1025" max="1025" width="57" style="10" customWidth="1"/>
    <col min="1026" max="1026" width="11.6640625" style="10" customWidth="1"/>
    <col min="1027" max="1027" width="10.6640625" style="10" customWidth="1"/>
    <col min="1028" max="1028" width="11.33203125" style="10" customWidth="1"/>
    <col min="1029" max="1029" width="13.33203125" style="10" customWidth="1"/>
    <col min="1030" max="1277" width="9.109375" style="10"/>
    <col min="1278" max="1278" width="2.6640625" style="10" bestFit="1" customWidth="1"/>
    <col min="1279" max="1279" width="5.44140625" style="10" customWidth="1"/>
    <col min="1280" max="1280" width="2" style="10" bestFit="1" customWidth="1"/>
    <col min="1281" max="1281" width="57" style="10" customWidth="1"/>
    <col min="1282" max="1282" width="11.6640625" style="10" customWidth="1"/>
    <col min="1283" max="1283" width="10.6640625" style="10" customWidth="1"/>
    <col min="1284" max="1284" width="11.33203125" style="10" customWidth="1"/>
    <col min="1285" max="1285" width="13.33203125" style="10" customWidth="1"/>
    <col min="1286" max="1533" width="9.109375" style="10"/>
    <col min="1534" max="1534" width="2.6640625" style="10" bestFit="1" customWidth="1"/>
    <col min="1535" max="1535" width="5.44140625" style="10" customWidth="1"/>
    <col min="1536" max="1536" width="2" style="10" bestFit="1" customWidth="1"/>
    <col min="1537" max="1537" width="57" style="10" customWidth="1"/>
    <col min="1538" max="1538" width="11.6640625" style="10" customWidth="1"/>
    <col min="1539" max="1539" width="10.6640625" style="10" customWidth="1"/>
    <col min="1540" max="1540" width="11.33203125" style="10" customWidth="1"/>
    <col min="1541" max="1541" width="13.33203125" style="10" customWidth="1"/>
    <col min="1542" max="1789" width="9.109375" style="10"/>
    <col min="1790" max="1790" width="2.6640625" style="10" bestFit="1" customWidth="1"/>
    <col min="1791" max="1791" width="5.44140625" style="10" customWidth="1"/>
    <col min="1792" max="1792" width="2" style="10" bestFit="1" customWidth="1"/>
    <col min="1793" max="1793" width="57" style="10" customWidth="1"/>
    <col min="1794" max="1794" width="11.6640625" style="10" customWidth="1"/>
    <col min="1795" max="1795" width="10.6640625" style="10" customWidth="1"/>
    <col min="1796" max="1796" width="11.33203125" style="10" customWidth="1"/>
    <col min="1797" max="1797" width="13.33203125" style="10" customWidth="1"/>
    <col min="1798" max="2045" width="9.109375" style="10"/>
    <col min="2046" max="2046" width="2.6640625" style="10" bestFit="1" customWidth="1"/>
    <col min="2047" max="2047" width="5.44140625" style="10" customWidth="1"/>
    <col min="2048" max="2048" width="2" style="10" bestFit="1" customWidth="1"/>
    <col min="2049" max="2049" width="57" style="10" customWidth="1"/>
    <col min="2050" max="2050" width="11.6640625" style="10" customWidth="1"/>
    <col min="2051" max="2051" width="10.6640625" style="10" customWidth="1"/>
    <col min="2052" max="2052" width="11.33203125" style="10" customWidth="1"/>
    <col min="2053" max="2053" width="13.33203125" style="10" customWidth="1"/>
    <col min="2054" max="2301" width="9.109375" style="10"/>
    <col min="2302" max="2302" width="2.6640625" style="10" bestFit="1" customWidth="1"/>
    <col min="2303" max="2303" width="5.44140625" style="10" customWidth="1"/>
    <col min="2304" max="2304" width="2" style="10" bestFit="1" customWidth="1"/>
    <col min="2305" max="2305" width="57" style="10" customWidth="1"/>
    <col min="2306" max="2306" width="11.6640625" style="10" customWidth="1"/>
    <col min="2307" max="2307" width="10.6640625" style="10" customWidth="1"/>
    <col min="2308" max="2308" width="11.33203125" style="10" customWidth="1"/>
    <col min="2309" max="2309" width="13.33203125" style="10" customWidth="1"/>
    <col min="2310" max="2557" width="9.109375" style="10"/>
    <col min="2558" max="2558" width="2.6640625" style="10" bestFit="1" customWidth="1"/>
    <col min="2559" max="2559" width="5.44140625" style="10" customWidth="1"/>
    <col min="2560" max="2560" width="2" style="10" bestFit="1" customWidth="1"/>
    <col min="2561" max="2561" width="57" style="10" customWidth="1"/>
    <col min="2562" max="2562" width="11.6640625" style="10" customWidth="1"/>
    <col min="2563" max="2563" width="10.6640625" style="10" customWidth="1"/>
    <col min="2564" max="2564" width="11.33203125" style="10" customWidth="1"/>
    <col min="2565" max="2565" width="13.33203125" style="10" customWidth="1"/>
    <col min="2566" max="2813" width="9.109375" style="10"/>
    <col min="2814" max="2814" width="2.6640625" style="10" bestFit="1" customWidth="1"/>
    <col min="2815" max="2815" width="5.44140625" style="10" customWidth="1"/>
    <col min="2816" max="2816" width="2" style="10" bestFit="1" customWidth="1"/>
    <col min="2817" max="2817" width="57" style="10" customWidth="1"/>
    <col min="2818" max="2818" width="11.6640625" style="10" customWidth="1"/>
    <col min="2819" max="2819" width="10.6640625" style="10" customWidth="1"/>
    <col min="2820" max="2820" width="11.33203125" style="10" customWidth="1"/>
    <col min="2821" max="2821" width="13.33203125" style="10" customWidth="1"/>
    <col min="2822" max="3069" width="9.109375" style="10"/>
    <col min="3070" max="3070" width="2.6640625" style="10" bestFit="1" customWidth="1"/>
    <col min="3071" max="3071" width="5.44140625" style="10" customWidth="1"/>
    <col min="3072" max="3072" width="2" style="10" bestFit="1" customWidth="1"/>
    <col min="3073" max="3073" width="57" style="10" customWidth="1"/>
    <col min="3074" max="3074" width="11.6640625" style="10" customWidth="1"/>
    <col min="3075" max="3075" width="10.6640625" style="10" customWidth="1"/>
    <col min="3076" max="3076" width="11.33203125" style="10" customWidth="1"/>
    <col min="3077" max="3077" width="13.33203125" style="10" customWidth="1"/>
    <col min="3078" max="3325" width="9.109375" style="10"/>
    <col min="3326" max="3326" width="2.6640625" style="10" bestFit="1" customWidth="1"/>
    <col min="3327" max="3327" width="5.44140625" style="10" customWidth="1"/>
    <col min="3328" max="3328" width="2" style="10" bestFit="1" customWidth="1"/>
    <col min="3329" max="3329" width="57" style="10" customWidth="1"/>
    <col min="3330" max="3330" width="11.6640625" style="10" customWidth="1"/>
    <col min="3331" max="3331" width="10.6640625" style="10" customWidth="1"/>
    <col min="3332" max="3332" width="11.33203125" style="10" customWidth="1"/>
    <col min="3333" max="3333" width="13.33203125" style="10" customWidth="1"/>
    <col min="3334" max="3581" width="9.109375" style="10"/>
    <col min="3582" max="3582" width="2.6640625" style="10" bestFit="1" customWidth="1"/>
    <col min="3583" max="3583" width="5.44140625" style="10" customWidth="1"/>
    <col min="3584" max="3584" width="2" style="10" bestFit="1" customWidth="1"/>
    <col min="3585" max="3585" width="57" style="10" customWidth="1"/>
    <col min="3586" max="3586" width="11.6640625" style="10" customWidth="1"/>
    <col min="3587" max="3587" width="10.6640625" style="10" customWidth="1"/>
    <col min="3588" max="3588" width="11.33203125" style="10" customWidth="1"/>
    <col min="3589" max="3589" width="13.33203125" style="10" customWidth="1"/>
    <col min="3590" max="3837" width="9.109375" style="10"/>
    <col min="3838" max="3838" width="2.6640625" style="10" bestFit="1" customWidth="1"/>
    <col min="3839" max="3839" width="5.44140625" style="10" customWidth="1"/>
    <col min="3840" max="3840" width="2" style="10" bestFit="1" customWidth="1"/>
    <col min="3841" max="3841" width="57" style="10" customWidth="1"/>
    <col min="3842" max="3842" width="11.6640625" style="10" customWidth="1"/>
    <col min="3843" max="3843" width="10.6640625" style="10" customWidth="1"/>
    <col min="3844" max="3844" width="11.33203125" style="10" customWidth="1"/>
    <col min="3845" max="3845" width="13.33203125" style="10" customWidth="1"/>
    <col min="3846" max="4093" width="9.109375" style="10"/>
    <col min="4094" max="4094" width="2.6640625" style="10" bestFit="1" customWidth="1"/>
    <col min="4095" max="4095" width="5.44140625" style="10" customWidth="1"/>
    <col min="4096" max="4096" width="2" style="10" bestFit="1" customWidth="1"/>
    <col min="4097" max="4097" width="57" style="10" customWidth="1"/>
    <col min="4098" max="4098" width="11.6640625" style="10" customWidth="1"/>
    <col min="4099" max="4099" width="10.6640625" style="10" customWidth="1"/>
    <col min="4100" max="4100" width="11.33203125" style="10" customWidth="1"/>
    <col min="4101" max="4101" width="13.33203125" style="10" customWidth="1"/>
    <col min="4102" max="4349" width="9.109375" style="10"/>
    <col min="4350" max="4350" width="2.6640625" style="10" bestFit="1" customWidth="1"/>
    <col min="4351" max="4351" width="5.44140625" style="10" customWidth="1"/>
    <col min="4352" max="4352" width="2" style="10" bestFit="1" customWidth="1"/>
    <col min="4353" max="4353" width="57" style="10" customWidth="1"/>
    <col min="4354" max="4354" width="11.6640625" style="10" customWidth="1"/>
    <col min="4355" max="4355" width="10.6640625" style="10" customWidth="1"/>
    <col min="4356" max="4356" width="11.33203125" style="10" customWidth="1"/>
    <col min="4357" max="4357" width="13.33203125" style="10" customWidth="1"/>
    <col min="4358" max="4605" width="9.109375" style="10"/>
    <col min="4606" max="4606" width="2.6640625" style="10" bestFit="1" customWidth="1"/>
    <col min="4607" max="4607" width="5.44140625" style="10" customWidth="1"/>
    <col min="4608" max="4608" width="2" style="10" bestFit="1" customWidth="1"/>
    <col min="4609" max="4609" width="57" style="10" customWidth="1"/>
    <col min="4610" max="4610" width="11.6640625" style="10" customWidth="1"/>
    <col min="4611" max="4611" width="10.6640625" style="10" customWidth="1"/>
    <col min="4612" max="4612" width="11.33203125" style="10" customWidth="1"/>
    <col min="4613" max="4613" width="13.33203125" style="10" customWidth="1"/>
    <col min="4614" max="4861" width="9.109375" style="10"/>
    <col min="4862" max="4862" width="2.6640625" style="10" bestFit="1" customWidth="1"/>
    <col min="4863" max="4863" width="5.44140625" style="10" customWidth="1"/>
    <col min="4864" max="4864" width="2" style="10" bestFit="1" customWidth="1"/>
    <col min="4865" max="4865" width="57" style="10" customWidth="1"/>
    <col min="4866" max="4866" width="11.6640625" style="10" customWidth="1"/>
    <col min="4867" max="4867" width="10.6640625" style="10" customWidth="1"/>
    <col min="4868" max="4868" width="11.33203125" style="10" customWidth="1"/>
    <col min="4869" max="4869" width="13.33203125" style="10" customWidth="1"/>
    <col min="4870" max="5117" width="9.109375" style="10"/>
    <col min="5118" max="5118" width="2.6640625" style="10" bestFit="1" customWidth="1"/>
    <col min="5119" max="5119" width="5.44140625" style="10" customWidth="1"/>
    <col min="5120" max="5120" width="2" style="10" bestFit="1" customWidth="1"/>
    <col min="5121" max="5121" width="57" style="10" customWidth="1"/>
    <col min="5122" max="5122" width="11.6640625" style="10" customWidth="1"/>
    <col min="5123" max="5123" width="10.6640625" style="10" customWidth="1"/>
    <col min="5124" max="5124" width="11.33203125" style="10" customWidth="1"/>
    <col min="5125" max="5125" width="13.33203125" style="10" customWidth="1"/>
    <col min="5126" max="5373" width="9.109375" style="10"/>
    <col min="5374" max="5374" width="2.6640625" style="10" bestFit="1" customWidth="1"/>
    <col min="5375" max="5375" width="5.44140625" style="10" customWidth="1"/>
    <col min="5376" max="5376" width="2" style="10" bestFit="1" customWidth="1"/>
    <col min="5377" max="5377" width="57" style="10" customWidth="1"/>
    <col min="5378" max="5378" width="11.6640625" style="10" customWidth="1"/>
    <col min="5379" max="5379" width="10.6640625" style="10" customWidth="1"/>
    <col min="5380" max="5380" width="11.33203125" style="10" customWidth="1"/>
    <col min="5381" max="5381" width="13.33203125" style="10" customWidth="1"/>
    <col min="5382" max="5629" width="9.109375" style="10"/>
    <col min="5630" max="5630" width="2.6640625" style="10" bestFit="1" customWidth="1"/>
    <col min="5631" max="5631" width="5.44140625" style="10" customWidth="1"/>
    <col min="5632" max="5632" width="2" style="10" bestFit="1" customWidth="1"/>
    <col min="5633" max="5633" width="57" style="10" customWidth="1"/>
    <col min="5634" max="5634" width="11.6640625" style="10" customWidth="1"/>
    <col min="5635" max="5635" width="10.6640625" style="10" customWidth="1"/>
    <col min="5636" max="5636" width="11.33203125" style="10" customWidth="1"/>
    <col min="5637" max="5637" width="13.33203125" style="10" customWidth="1"/>
    <col min="5638" max="5885" width="9.109375" style="10"/>
    <col min="5886" max="5886" width="2.6640625" style="10" bestFit="1" customWidth="1"/>
    <col min="5887" max="5887" width="5.44140625" style="10" customWidth="1"/>
    <col min="5888" max="5888" width="2" style="10" bestFit="1" customWidth="1"/>
    <col min="5889" max="5889" width="57" style="10" customWidth="1"/>
    <col min="5890" max="5890" width="11.6640625" style="10" customWidth="1"/>
    <col min="5891" max="5891" width="10.6640625" style="10" customWidth="1"/>
    <col min="5892" max="5892" width="11.33203125" style="10" customWidth="1"/>
    <col min="5893" max="5893" width="13.33203125" style="10" customWidth="1"/>
    <col min="5894" max="6141" width="9.109375" style="10"/>
    <col min="6142" max="6142" width="2.6640625" style="10" bestFit="1" customWidth="1"/>
    <col min="6143" max="6143" width="5.44140625" style="10" customWidth="1"/>
    <col min="6144" max="6144" width="2" style="10" bestFit="1" customWidth="1"/>
    <col min="6145" max="6145" width="57" style="10" customWidth="1"/>
    <col min="6146" max="6146" width="11.6640625" style="10" customWidth="1"/>
    <col min="6147" max="6147" width="10.6640625" style="10" customWidth="1"/>
    <col min="6148" max="6148" width="11.33203125" style="10" customWidth="1"/>
    <col min="6149" max="6149" width="13.33203125" style="10" customWidth="1"/>
    <col min="6150" max="6397" width="9.109375" style="10"/>
    <col min="6398" max="6398" width="2.6640625" style="10" bestFit="1" customWidth="1"/>
    <col min="6399" max="6399" width="5.44140625" style="10" customWidth="1"/>
    <col min="6400" max="6400" width="2" style="10" bestFit="1" customWidth="1"/>
    <col min="6401" max="6401" width="57" style="10" customWidth="1"/>
    <col min="6402" max="6402" width="11.6640625" style="10" customWidth="1"/>
    <col min="6403" max="6403" width="10.6640625" style="10" customWidth="1"/>
    <col min="6404" max="6404" width="11.33203125" style="10" customWidth="1"/>
    <col min="6405" max="6405" width="13.33203125" style="10" customWidth="1"/>
    <col min="6406" max="6653" width="9.109375" style="10"/>
    <col min="6654" max="6654" width="2.6640625" style="10" bestFit="1" customWidth="1"/>
    <col min="6655" max="6655" width="5.44140625" style="10" customWidth="1"/>
    <col min="6656" max="6656" width="2" style="10" bestFit="1" customWidth="1"/>
    <col min="6657" max="6657" width="57" style="10" customWidth="1"/>
    <col min="6658" max="6658" width="11.6640625" style="10" customWidth="1"/>
    <col min="6659" max="6659" width="10.6640625" style="10" customWidth="1"/>
    <col min="6660" max="6660" width="11.33203125" style="10" customWidth="1"/>
    <col min="6661" max="6661" width="13.33203125" style="10" customWidth="1"/>
    <col min="6662" max="6909" width="9.109375" style="10"/>
    <col min="6910" max="6910" width="2.6640625" style="10" bestFit="1" customWidth="1"/>
    <col min="6911" max="6911" width="5.44140625" style="10" customWidth="1"/>
    <col min="6912" max="6912" width="2" style="10" bestFit="1" customWidth="1"/>
    <col min="6913" max="6913" width="57" style="10" customWidth="1"/>
    <col min="6914" max="6914" width="11.6640625" style="10" customWidth="1"/>
    <col min="6915" max="6915" width="10.6640625" style="10" customWidth="1"/>
    <col min="6916" max="6916" width="11.33203125" style="10" customWidth="1"/>
    <col min="6917" max="6917" width="13.33203125" style="10" customWidth="1"/>
    <col min="6918" max="7165" width="9.109375" style="10"/>
    <col min="7166" max="7166" width="2.6640625" style="10" bestFit="1" customWidth="1"/>
    <col min="7167" max="7167" width="5.44140625" style="10" customWidth="1"/>
    <col min="7168" max="7168" width="2" style="10" bestFit="1" customWidth="1"/>
    <col min="7169" max="7169" width="57" style="10" customWidth="1"/>
    <col min="7170" max="7170" width="11.6640625" style="10" customWidth="1"/>
    <col min="7171" max="7171" width="10.6640625" style="10" customWidth="1"/>
    <col min="7172" max="7172" width="11.33203125" style="10" customWidth="1"/>
    <col min="7173" max="7173" width="13.33203125" style="10" customWidth="1"/>
    <col min="7174" max="7421" width="9.109375" style="10"/>
    <col min="7422" max="7422" width="2.6640625" style="10" bestFit="1" customWidth="1"/>
    <col min="7423" max="7423" width="5.44140625" style="10" customWidth="1"/>
    <col min="7424" max="7424" width="2" style="10" bestFit="1" customWidth="1"/>
    <col min="7425" max="7425" width="57" style="10" customWidth="1"/>
    <col min="7426" max="7426" width="11.6640625" style="10" customWidth="1"/>
    <col min="7427" max="7427" width="10.6640625" style="10" customWidth="1"/>
    <col min="7428" max="7428" width="11.33203125" style="10" customWidth="1"/>
    <col min="7429" max="7429" width="13.33203125" style="10" customWidth="1"/>
    <col min="7430" max="7677" width="9.109375" style="10"/>
    <col min="7678" max="7678" width="2.6640625" style="10" bestFit="1" customWidth="1"/>
    <col min="7679" max="7679" width="5.44140625" style="10" customWidth="1"/>
    <col min="7680" max="7680" width="2" style="10" bestFit="1" customWidth="1"/>
    <col min="7681" max="7681" width="57" style="10" customWidth="1"/>
    <col min="7682" max="7682" width="11.6640625" style="10" customWidth="1"/>
    <col min="7683" max="7683" width="10.6640625" style="10" customWidth="1"/>
    <col min="7684" max="7684" width="11.33203125" style="10" customWidth="1"/>
    <col min="7685" max="7685" width="13.33203125" style="10" customWidth="1"/>
    <col min="7686" max="7933" width="9.109375" style="10"/>
    <col min="7934" max="7934" width="2.6640625" style="10" bestFit="1" customWidth="1"/>
    <col min="7935" max="7935" width="5.44140625" style="10" customWidth="1"/>
    <col min="7936" max="7936" width="2" style="10" bestFit="1" customWidth="1"/>
    <col min="7937" max="7937" width="57" style="10" customWidth="1"/>
    <col min="7938" max="7938" width="11.6640625" style="10" customWidth="1"/>
    <col min="7939" max="7939" width="10.6640625" style="10" customWidth="1"/>
    <col min="7940" max="7940" width="11.33203125" style="10" customWidth="1"/>
    <col min="7941" max="7941" width="13.33203125" style="10" customWidth="1"/>
    <col min="7942" max="8189" width="9.109375" style="10"/>
    <col min="8190" max="8190" width="2.6640625" style="10" bestFit="1" customWidth="1"/>
    <col min="8191" max="8191" width="5.44140625" style="10" customWidth="1"/>
    <col min="8192" max="8192" width="2" style="10" bestFit="1" customWidth="1"/>
    <col min="8193" max="8193" width="57" style="10" customWidth="1"/>
    <col min="8194" max="8194" width="11.6640625" style="10" customWidth="1"/>
    <col min="8195" max="8195" width="10.6640625" style="10" customWidth="1"/>
    <col min="8196" max="8196" width="11.33203125" style="10" customWidth="1"/>
    <col min="8197" max="8197" width="13.33203125" style="10" customWidth="1"/>
    <col min="8198" max="8445" width="9.109375" style="10"/>
    <col min="8446" max="8446" width="2.6640625" style="10" bestFit="1" customWidth="1"/>
    <col min="8447" max="8447" width="5.44140625" style="10" customWidth="1"/>
    <col min="8448" max="8448" width="2" style="10" bestFit="1" customWidth="1"/>
    <col min="8449" max="8449" width="57" style="10" customWidth="1"/>
    <col min="8450" max="8450" width="11.6640625" style="10" customWidth="1"/>
    <col min="8451" max="8451" width="10.6640625" style="10" customWidth="1"/>
    <col min="8452" max="8452" width="11.33203125" style="10" customWidth="1"/>
    <col min="8453" max="8453" width="13.33203125" style="10" customWidth="1"/>
    <col min="8454" max="8701" width="9.109375" style="10"/>
    <col min="8702" max="8702" width="2.6640625" style="10" bestFit="1" customWidth="1"/>
    <col min="8703" max="8703" width="5.44140625" style="10" customWidth="1"/>
    <col min="8704" max="8704" width="2" style="10" bestFit="1" customWidth="1"/>
    <col min="8705" max="8705" width="57" style="10" customWidth="1"/>
    <col min="8706" max="8706" width="11.6640625" style="10" customWidth="1"/>
    <col min="8707" max="8707" width="10.6640625" style="10" customWidth="1"/>
    <col min="8708" max="8708" width="11.33203125" style="10" customWidth="1"/>
    <col min="8709" max="8709" width="13.33203125" style="10" customWidth="1"/>
    <col min="8710" max="8957" width="9.109375" style="10"/>
    <col min="8958" max="8958" width="2.6640625" style="10" bestFit="1" customWidth="1"/>
    <col min="8959" max="8959" width="5.44140625" style="10" customWidth="1"/>
    <col min="8960" max="8960" width="2" style="10" bestFit="1" customWidth="1"/>
    <col min="8961" max="8961" width="57" style="10" customWidth="1"/>
    <col min="8962" max="8962" width="11.6640625" style="10" customWidth="1"/>
    <col min="8963" max="8963" width="10.6640625" style="10" customWidth="1"/>
    <col min="8964" max="8964" width="11.33203125" style="10" customWidth="1"/>
    <col min="8965" max="8965" width="13.33203125" style="10" customWidth="1"/>
    <col min="8966" max="9213" width="9.109375" style="10"/>
    <col min="9214" max="9214" width="2.6640625" style="10" bestFit="1" customWidth="1"/>
    <col min="9215" max="9215" width="5.44140625" style="10" customWidth="1"/>
    <col min="9216" max="9216" width="2" style="10" bestFit="1" customWidth="1"/>
    <col min="9217" max="9217" width="57" style="10" customWidth="1"/>
    <col min="9218" max="9218" width="11.6640625" style="10" customWidth="1"/>
    <col min="9219" max="9219" width="10.6640625" style="10" customWidth="1"/>
    <col min="9220" max="9220" width="11.33203125" style="10" customWidth="1"/>
    <col min="9221" max="9221" width="13.33203125" style="10" customWidth="1"/>
    <col min="9222" max="9469" width="9.109375" style="10"/>
    <col min="9470" max="9470" width="2.6640625" style="10" bestFit="1" customWidth="1"/>
    <col min="9471" max="9471" width="5.44140625" style="10" customWidth="1"/>
    <col min="9472" max="9472" width="2" style="10" bestFit="1" customWidth="1"/>
    <col min="9473" max="9473" width="57" style="10" customWidth="1"/>
    <col min="9474" max="9474" width="11.6640625" style="10" customWidth="1"/>
    <col min="9475" max="9475" width="10.6640625" style="10" customWidth="1"/>
    <col min="9476" max="9476" width="11.33203125" style="10" customWidth="1"/>
    <col min="9477" max="9477" width="13.33203125" style="10" customWidth="1"/>
    <col min="9478" max="9725" width="9.109375" style="10"/>
    <col min="9726" max="9726" width="2.6640625" style="10" bestFit="1" customWidth="1"/>
    <col min="9727" max="9727" width="5.44140625" style="10" customWidth="1"/>
    <col min="9728" max="9728" width="2" style="10" bestFit="1" customWidth="1"/>
    <col min="9729" max="9729" width="57" style="10" customWidth="1"/>
    <col min="9730" max="9730" width="11.6640625" style="10" customWidth="1"/>
    <col min="9731" max="9731" width="10.6640625" style="10" customWidth="1"/>
    <col min="9732" max="9732" width="11.33203125" style="10" customWidth="1"/>
    <col min="9733" max="9733" width="13.33203125" style="10" customWidth="1"/>
    <col min="9734" max="9981" width="9.109375" style="10"/>
    <col min="9982" max="9982" width="2.6640625" style="10" bestFit="1" customWidth="1"/>
    <col min="9983" max="9983" width="5.44140625" style="10" customWidth="1"/>
    <col min="9984" max="9984" width="2" style="10" bestFit="1" customWidth="1"/>
    <col min="9985" max="9985" width="57" style="10" customWidth="1"/>
    <col min="9986" max="9986" width="11.6640625" style="10" customWidth="1"/>
    <col min="9987" max="9987" width="10.6640625" style="10" customWidth="1"/>
    <col min="9988" max="9988" width="11.33203125" style="10" customWidth="1"/>
    <col min="9989" max="9989" width="13.33203125" style="10" customWidth="1"/>
    <col min="9990" max="10237" width="9.109375" style="10"/>
    <col min="10238" max="10238" width="2.6640625" style="10" bestFit="1" customWidth="1"/>
    <col min="10239" max="10239" width="5.44140625" style="10" customWidth="1"/>
    <col min="10240" max="10240" width="2" style="10" bestFit="1" customWidth="1"/>
    <col min="10241" max="10241" width="57" style="10" customWidth="1"/>
    <col min="10242" max="10242" width="11.6640625" style="10" customWidth="1"/>
    <col min="10243" max="10243" width="10.6640625" style="10" customWidth="1"/>
    <col min="10244" max="10244" width="11.33203125" style="10" customWidth="1"/>
    <col min="10245" max="10245" width="13.33203125" style="10" customWidth="1"/>
    <col min="10246" max="10493" width="9.109375" style="10"/>
    <col min="10494" max="10494" width="2.6640625" style="10" bestFit="1" customWidth="1"/>
    <col min="10495" max="10495" width="5.44140625" style="10" customWidth="1"/>
    <col min="10496" max="10496" width="2" style="10" bestFit="1" customWidth="1"/>
    <col min="10497" max="10497" width="57" style="10" customWidth="1"/>
    <col min="10498" max="10498" width="11.6640625" style="10" customWidth="1"/>
    <col min="10499" max="10499" width="10.6640625" style="10" customWidth="1"/>
    <col min="10500" max="10500" width="11.33203125" style="10" customWidth="1"/>
    <col min="10501" max="10501" width="13.33203125" style="10" customWidth="1"/>
    <col min="10502" max="10749" width="9.109375" style="10"/>
    <col min="10750" max="10750" width="2.6640625" style="10" bestFit="1" customWidth="1"/>
    <col min="10751" max="10751" width="5.44140625" style="10" customWidth="1"/>
    <col min="10752" max="10752" width="2" style="10" bestFit="1" customWidth="1"/>
    <col min="10753" max="10753" width="57" style="10" customWidth="1"/>
    <col min="10754" max="10754" width="11.6640625" style="10" customWidth="1"/>
    <col min="10755" max="10755" width="10.6640625" style="10" customWidth="1"/>
    <col min="10756" max="10756" width="11.33203125" style="10" customWidth="1"/>
    <col min="10757" max="10757" width="13.33203125" style="10" customWidth="1"/>
    <col min="10758" max="11005" width="9.109375" style="10"/>
    <col min="11006" max="11006" width="2.6640625" style="10" bestFit="1" customWidth="1"/>
    <col min="11007" max="11007" width="5.44140625" style="10" customWidth="1"/>
    <col min="11008" max="11008" width="2" style="10" bestFit="1" customWidth="1"/>
    <col min="11009" max="11009" width="57" style="10" customWidth="1"/>
    <col min="11010" max="11010" width="11.6640625" style="10" customWidth="1"/>
    <col min="11011" max="11011" width="10.6640625" style="10" customWidth="1"/>
    <col min="11012" max="11012" width="11.33203125" style="10" customWidth="1"/>
    <col min="11013" max="11013" width="13.33203125" style="10" customWidth="1"/>
    <col min="11014" max="11261" width="9.109375" style="10"/>
    <col min="11262" max="11262" width="2.6640625" style="10" bestFit="1" customWidth="1"/>
    <col min="11263" max="11263" width="5.44140625" style="10" customWidth="1"/>
    <col min="11264" max="11264" width="2" style="10" bestFit="1" customWidth="1"/>
    <col min="11265" max="11265" width="57" style="10" customWidth="1"/>
    <col min="11266" max="11266" width="11.6640625" style="10" customWidth="1"/>
    <col min="11267" max="11267" width="10.6640625" style="10" customWidth="1"/>
    <col min="11268" max="11268" width="11.33203125" style="10" customWidth="1"/>
    <col min="11269" max="11269" width="13.33203125" style="10" customWidth="1"/>
    <col min="11270" max="11517" width="9.109375" style="10"/>
    <col min="11518" max="11518" width="2.6640625" style="10" bestFit="1" customWidth="1"/>
    <col min="11519" max="11519" width="5.44140625" style="10" customWidth="1"/>
    <col min="11520" max="11520" width="2" style="10" bestFit="1" customWidth="1"/>
    <col min="11521" max="11521" width="57" style="10" customWidth="1"/>
    <col min="11522" max="11522" width="11.6640625" style="10" customWidth="1"/>
    <col min="11523" max="11523" width="10.6640625" style="10" customWidth="1"/>
    <col min="11524" max="11524" width="11.33203125" style="10" customWidth="1"/>
    <col min="11525" max="11525" width="13.33203125" style="10" customWidth="1"/>
    <col min="11526" max="11773" width="9.109375" style="10"/>
    <col min="11774" max="11774" width="2.6640625" style="10" bestFit="1" customWidth="1"/>
    <col min="11775" max="11775" width="5.44140625" style="10" customWidth="1"/>
    <col min="11776" max="11776" width="2" style="10" bestFit="1" customWidth="1"/>
    <col min="11777" max="11777" width="57" style="10" customWidth="1"/>
    <col min="11778" max="11778" width="11.6640625" style="10" customWidth="1"/>
    <col min="11779" max="11779" width="10.6640625" style="10" customWidth="1"/>
    <col min="11780" max="11780" width="11.33203125" style="10" customWidth="1"/>
    <col min="11781" max="11781" width="13.33203125" style="10" customWidth="1"/>
    <col min="11782" max="12029" width="9.109375" style="10"/>
    <col min="12030" max="12030" width="2.6640625" style="10" bestFit="1" customWidth="1"/>
    <col min="12031" max="12031" width="5.44140625" style="10" customWidth="1"/>
    <col min="12032" max="12032" width="2" style="10" bestFit="1" customWidth="1"/>
    <col min="12033" max="12033" width="57" style="10" customWidth="1"/>
    <col min="12034" max="12034" width="11.6640625" style="10" customWidth="1"/>
    <col min="12035" max="12035" width="10.6640625" style="10" customWidth="1"/>
    <col min="12036" max="12036" width="11.33203125" style="10" customWidth="1"/>
    <col min="12037" max="12037" width="13.33203125" style="10" customWidth="1"/>
    <col min="12038" max="12285" width="9.109375" style="10"/>
    <col min="12286" max="12286" width="2.6640625" style="10" bestFit="1" customWidth="1"/>
    <col min="12287" max="12287" width="5.44140625" style="10" customWidth="1"/>
    <col min="12288" max="12288" width="2" style="10" bestFit="1" customWidth="1"/>
    <col min="12289" max="12289" width="57" style="10" customWidth="1"/>
    <col min="12290" max="12290" width="11.6640625" style="10" customWidth="1"/>
    <col min="12291" max="12291" width="10.6640625" style="10" customWidth="1"/>
    <col min="12292" max="12292" width="11.33203125" style="10" customWidth="1"/>
    <col min="12293" max="12293" width="13.33203125" style="10" customWidth="1"/>
    <col min="12294" max="12541" width="9.109375" style="10"/>
    <col min="12542" max="12542" width="2.6640625" style="10" bestFit="1" customWidth="1"/>
    <col min="12543" max="12543" width="5.44140625" style="10" customWidth="1"/>
    <col min="12544" max="12544" width="2" style="10" bestFit="1" customWidth="1"/>
    <col min="12545" max="12545" width="57" style="10" customWidth="1"/>
    <col min="12546" max="12546" width="11.6640625" style="10" customWidth="1"/>
    <col min="12547" max="12547" width="10.6640625" style="10" customWidth="1"/>
    <col min="12548" max="12548" width="11.33203125" style="10" customWidth="1"/>
    <col min="12549" max="12549" width="13.33203125" style="10" customWidth="1"/>
    <col min="12550" max="12797" width="9.109375" style="10"/>
    <col min="12798" max="12798" width="2.6640625" style="10" bestFit="1" customWidth="1"/>
    <col min="12799" max="12799" width="5.44140625" style="10" customWidth="1"/>
    <col min="12800" max="12800" width="2" style="10" bestFit="1" customWidth="1"/>
    <col min="12801" max="12801" width="57" style="10" customWidth="1"/>
    <col min="12802" max="12802" width="11.6640625" style="10" customWidth="1"/>
    <col min="12803" max="12803" width="10.6640625" style="10" customWidth="1"/>
    <col min="12804" max="12804" width="11.33203125" style="10" customWidth="1"/>
    <col min="12805" max="12805" width="13.33203125" style="10" customWidth="1"/>
    <col min="12806" max="13053" width="9.109375" style="10"/>
    <col min="13054" max="13054" width="2.6640625" style="10" bestFit="1" customWidth="1"/>
    <col min="13055" max="13055" width="5.44140625" style="10" customWidth="1"/>
    <col min="13056" max="13056" width="2" style="10" bestFit="1" customWidth="1"/>
    <col min="13057" max="13057" width="57" style="10" customWidth="1"/>
    <col min="13058" max="13058" width="11.6640625" style="10" customWidth="1"/>
    <col min="13059" max="13059" width="10.6640625" style="10" customWidth="1"/>
    <col min="13060" max="13060" width="11.33203125" style="10" customWidth="1"/>
    <col min="13061" max="13061" width="13.33203125" style="10" customWidth="1"/>
    <col min="13062" max="13309" width="9.109375" style="10"/>
    <col min="13310" max="13310" width="2.6640625" style="10" bestFit="1" customWidth="1"/>
    <col min="13311" max="13311" width="5.44140625" style="10" customWidth="1"/>
    <col min="13312" max="13312" width="2" style="10" bestFit="1" customWidth="1"/>
    <col min="13313" max="13313" width="57" style="10" customWidth="1"/>
    <col min="13314" max="13314" width="11.6640625" style="10" customWidth="1"/>
    <col min="13315" max="13315" width="10.6640625" style="10" customWidth="1"/>
    <col min="13316" max="13316" width="11.33203125" style="10" customWidth="1"/>
    <col min="13317" max="13317" width="13.33203125" style="10" customWidth="1"/>
    <col min="13318" max="13565" width="9.109375" style="10"/>
    <col min="13566" max="13566" width="2.6640625" style="10" bestFit="1" customWidth="1"/>
    <col min="13567" max="13567" width="5.44140625" style="10" customWidth="1"/>
    <col min="13568" max="13568" width="2" style="10" bestFit="1" customWidth="1"/>
    <col min="13569" max="13569" width="57" style="10" customWidth="1"/>
    <col min="13570" max="13570" width="11.6640625" style="10" customWidth="1"/>
    <col min="13571" max="13571" width="10.6640625" style="10" customWidth="1"/>
    <col min="13572" max="13572" width="11.33203125" style="10" customWidth="1"/>
    <col min="13573" max="13573" width="13.33203125" style="10" customWidth="1"/>
    <col min="13574" max="13821" width="9.109375" style="10"/>
    <col min="13822" max="13822" width="2.6640625" style="10" bestFit="1" customWidth="1"/>
    <col min="13823" max="13823" width="5.44140625" style="10" customWidth="1"/>
    <col min="13824" max="13824" width="2" style="10" bestFit="1" customWidth="1"/>
    <col min="13825" max="13825" width="57" style="10" customWidth="1"/>
    <col min="13826" max="13826" width="11.6640625" style="10" customWidth="1"/>
    <col min="13827" max="13827" width="10.6640625" style="10" customWidth="1"/>
    <col min="13828" max="13828" width="11.33203125" style="10" customWidth="1"/>
    <col min="13829" max="13829" width="13.33203125" style="10" customWidth="1"/>
    <col min="13830" max="14077" width="9.109375" style="10"/>
    <col min="14078" max="14078" width="2.6640625" style="10" bestFit="1" customWidth="1"/>
    <col min="14079" max="14079" width="5.44140625" style="10" customWidth="1"/>
    <col min="14080" max="14080" width="2" style="10" bestFit="1" customWidth="1"/>
    <col min="14081" max="14081" width="57" style="10" customWidth="1"/>
    <col min="14082" max="14082" width="11.6640625" style="10" customWidth="1"/>
    <col min="14083" max="14083" width="10.6640625" style="10" customWidth="1"/>
    <col min="14084" max="14084" width="11.33203125" style="10" customWidth="1"/>
    <col min="14085" max="14085" width="13.33203125" style="10" customWidth="1"/>
    <col min="14086" max="14333" width="9.109375" style="10"/>
    <col min="14334" max="14334" width="2.6640625" style="10" bestFit="1" customWidth="1"/>
    <col min="14335" max="14335" width="5.44140625" style="10" customWidth="1"/>
    <col min="14336" max="14336" width="2" style="10" bestFit="1" customWidth="1"/>
    <col min="14337" max="14337" width="57" style="10" customWidth="1"/>
    <col min="14338" max="14338" width="11.6640625" style="10" customWidth="1"/>
    <col min="14339" max="14339" width="10.6640625" style="10" customWidth="1"/>
    <col min="14340" max="14340" width="11.33203125" style="10" customWidth="1"/>
    <col min="14341" max="14341" width="13.33203125" style="10" customWidth="1"/>
    <col min="14342" max="14589" width="9.109375" style="10"/>
    <col min="14590" max="14590" width="2.6640625" style="10" bestFit="1" customWidth="1"/>
    <col min="14591" max="14591" width="5.44140625" style="10" customWidth="1"/>
    <col min="14592" max="14592" width="2" style="10" bestFit="1" customWidth="1"/>
    <col min="14593" max="14593" width="57" style="10" customWidth="1"/>
    <col min="14594" max="14594" width="11.6640625" style="10" customWidth="1"/>
    <col min="14595" max="14595" width="10.6640625" style="10" customWidth="1"/>
    <col min="14596" max="14596" width="11.33203125" style="10" customWidth="1"/>
    <col min="14597" max="14597" width="13.33203125" style="10" customWidth="1"/>
    <col min="14598" max="14845" width="9.109375" style="10"/>
    <col min="14846" max="14846" width="2.6640625" style="10" bestFit="1" customWidth="1"/>
    <col min="14847" max="14847" width="5.44140625" style="10" customWidth="1"/>
    <col min="14848" max="14848" width="2" style="10" bestFit="1" customWidth="1"/>
    <col min="14849" max="14849" width="57" style="10" customWidth="1"/>
    <col min="14850" max="14850" width="11.6640625" style="10" customWidth="1"/>
    <col min="14851" max="14851" width="10.6640625" style="10" customWidth="1"/>
    <col min="14852" max="14852" width="11.33203125" style="10" customWidth="1"/>
    <col min="14853" max="14853" width="13.33203125" style="10" customWidth="1"/>
    <col min="14854" max="15101" width="9.109375" style="10"/>
    <col min="15102" max="15102" width="2.6640625" style="10" bestFit="1" customWidth="1"/>
    <col min="15103" max="15103" width="5.44140625" style="10" customWidth="1"/>
    <col min="15104" max="15104" width="2" style="10" bestFit="1" customWidth="1"/>
    <col min="15105" max="15105" width="57" style="10" customWidth="1"/>
    <col min="15106" max="15106" width="11.6640625" style="10" customWidth="1"/>
    <col min="15107" max="15107" width="10.6640625" style="10" customWidth="1"/>
    <col min="15108" max="15108" width="11.33203125" style="10" customWidth="1"/>
    <col min="15109" max="15109" width="13.33203125" style="10" customWidth="1"/>
    <col min="15110" max="15357" width="9.109375" style="10"/>
    <col min="15358" max="15358" width="2.6640625" style="10" bestFit="1" customWidth="1"/>
    <col min="15359" max="15359" width="5.44140625" style="10" customWidth="1"/>
    <col min="15360" max="15360" width="2" style="10" bestFit="1" customWidth="1"/>
    <col min="15361" max="15361" width="57" style="10" customWidth="1"/>
    <col min="15362" max="15362" width="11.6640625" style="10" customWidth="1"/>
    <col min="15363" max="15363" width="10.6640625" style="10" customWidth="1"/>
    <col min="15364" max="15364" width="11.33203125" style="10" customWidth="1"/>
    <col min="15365" max="15365" width="13.33203125" style="10" customWidth="1"/>
    <col min="15366" max="15613" width="9.109375" style="10"/>
    <col min="15614" max="15614" width="2.6640625" style="10" bestFit="1" customWidth="1"/>
    <col min="15615" max="15615" width="5.44140625" style="10" customWidth="1"/>
    <col min="15616" max="15616" width="2" style="10" bestFit="1" customWidth="1"/>
    <col min="15617" max="15617" width="57" style="10" customWidth="1"/>
    <col min="15618" max="15618" width="11.6640625" style="10" customWidth="1"/>
    <col min="15619" max="15619" width="10.6640625" style="10" customWidth="1"/>
    <col min="15620" max="15620" width="11.33203125" style="10" customWidth="1"/>
    <col min="15621" max="15621" width="13.33203125" style="10" customWidth="1"/>
    <col min="15622" max="15869" width="9.109375" style="10"/>
    <col min="15870" max="15870" width="2.6640625" style="10" bestFit="1" customWidth="1"/>
    <col min="15871" max="15871" width="5.44140625" style="10" customWidth="1"/>
    <col min="15872" max="15872" width="2" style="10" bestFit="1" customWidth="1"/>
    <col min="15873" max="15873" width="57" style="10" customWidth="1"/>
    <col min="15874" max="15874" width="11.6640625" style="10" customWidth="1"/>
    <col min="15875" max="15875" width="10.6640625" style="10" customWidth="1"/>
    <col min="15876" max="15876" width="11.33203125" style="10" customWidth="1"/>
    <col min="15877" max="15877" width="13.33203125" style="10" customWidth="1"/>
    <col min="15878" max="16125" width="9.109375" style="10"/>
    <col min="16126" max="16126" width="2.6640625" style="10" bestFit="1" customWidth="1"/>
    <col min="16127" max="16127" width="5.44140625" style="10" customWidth="1"/>
    <col min="16128" max="16128" width="2" style="10" bestFit="1" customWidth="1"/>
    <col min="16129" max="16129" width="57" style="10" customWidth="1"/>
    <col min="16130" max="16130" width="11.6640625" style="10" customWidth="1"/>
    <col min="16131" max="16131" width="10.6640625" style="10" customWidth="1"/>
    <col min="16132" max="16132" width="11.33203125" style="10" customWidth="1"/>
    <col min="16133" max="16133" width="13.33203125" style="10" customWidth="1"/>
    <col min="16134" max="16384" width="9.109375" style="10"/>
  </cols>
  <sheetData>
    <row r="1" spans="1:11" s="9" customFormat="1" ht="21" customHeight="1" x14ac:dyDescent="0.3">
      <c r="A1" s="281" t="s">
        <v>15</v>
      </c>
      <c r="B1" s="281"/>
      <c r="C1" s="281"/>
      <c r="D1" s="281"/>
      <c r="E1" s="281"/>
      <c r="F1" s="281"/>
      <c r="G1" s="281"/>
      <c r="H1" s="281"/>
    </row>
    <row r="3" spans="1:11" ht="21" x14ac:dyDescent="0.4">
      <c r="A3" s="282" t="s">
        <v>16</v>
      </c>
      <c r="B3" s="282"/>
      <c r="C3" s="282"/>
      <c r="D3" s="282"/>
      <c r="E3" s="282"/>
      <c r="F3" s="282"/>
      <c r="G3" s="282"/>
      <c r="H3" s="282"/>
    </row>
    <row r="4" spans="1:11" ht="13.8" thickBot="1" x14ac:dyDescent="0.3"/>
    <row r="5" spans="1:11" ht="12.75" customHeight="1" thickTop="1" x14ac:dyDescent="0.3">
      <c r="A5" s="12"/>
      <c r="B5" s="13"/>
      <c r="C5" s="14"/>
      <c r="D5" s="283" t="s">
        <v>17</v>
      </c>
      <c r="E5" s="285">
        <v>2024</v>
      </c>
      <c r="F5" s="287">
        <v>2023</v>
      </c>
      <c r="G5" s="15" t="s">
        <v>18</v>
      </c>
      <c r="H5" s="16" t="s">
        <v>18</v>
      </c>
    </row>
    <row r="6" spans="1:11" ht="15" thickBot="1" x14ac:dyDescent="0.35">
      <c r="A6" s="17"/>
      <c r="B6" s="18"/>
      <c r="C6" s="19"/>
      <c r="D6" s="284"/>
      <c r="E6" s="286"/>
      <c r="F6" s="288"/>
      <c r="G6" s="20" t="s">
        <v>19</v>
      </c>
      <c r="H6" s="21" t="s">
        <v>20</v>
      </c>
    </row>
    <row r="7" spans="1:11" ht="29.4" thickTop="1" x14ac:dyDescent="0.3">
      <c r="A7" s="22"/>
      <c r="B7" s="23"/>
      <c r="C7" s="24"/>
      <c r="D7" s="25" t="s">
        <v>21</v>
      </c>
      <c r="E7" s="26">
        <f>Attivo_Dettaglio!J5</f>
        <v>0</v>
      </c>
      <c r="F7" s="27">
        <f>Attivo_Dettaglio!E5</f>
        <v>0</v>
      </c>
      <c r="G7" s="28" t="s">
        <v>22</v>
      </c>
      <c r="H7" s="29" t="s">
        <v>22</v>
      </c>
      <c r="K7" s="30"/>
    </row>
    <row r="8" spans="1:11" ht="15" thickBot="1" x14ac:dyDescent="0.35">
      <c r="A8" s="22"/>
      <c r="B8" s="23"/>
      <c r="C8" s="24"/>
      <c r="D8" s="25"/>
      <c r="E8" s="31"/>
      <c r="F8" s="32"/>
      <c r="G8" s="33"/>
      <c r="H8" s="34"/>
      <c r="K8" s="30"/>
    </row>
    <row r="9" spans="1:11" ht="15" thickBot="1" x14ac:dyDescent="0.35">
      <c r="A9" s="22"/>
      <c r="B9" s="23"/>
      <c r="C9" s="24"/>
      <c r="D9" s="35" t="s">
        <v>23</v>
      </c>
      <c r="E9" s="36">
        <f>+E7</f>
        <v>0</v>
      </c>
      <c r="F9" s="37">
        <f>+F7</f>
        <v>0</v>
      </c>
      <c r="G9" s="38"/>
      <c r="H9" s="39"/>
      <c r="K9" s="30"/>
    </row>
    <row r="10" spans="1:11" ht="14.4" x14ac:dyDescent="0.3">
      <c r="A10" s="22"/>
      <c r="B10" s="23"/>
      <c r="C10" s="24"/>
      <c r="D10" s="40" t="s">
        <v>24</v>
      </c>
      <c r="E10" s="41"/>
      <c r="F10" s="42"/>
      <c r="G10" s="24"/>
      <c r="H10" s="43"/>
      <c r="K10" s="30"/>
    </row>
    <row r="11" spans="1:11" ht="14.4" x14ac:dyDescent="0.3">
      <c r="A11" s="22" t="s">
        <v>25</v>
      </c>
      <c r="B11" s="23"/>
      <c r="C11" s="24"/>
      <c r="D11" s="44" t="s">
        <v>26</v>
      </c>
      <c r="E11" s="41"/>
      <c r="F11" s="42"/>
      <c r="G11" s="24" t="s">
        <v>27</v>
      </c>
      <c r="H11" s="45" t="s">
        <v>27</v>
      </c>
      <c r="K11" s="30"/>
    </row>
    <row r="12" spans="1:11" ht="14.4" x14ac:dyDescent="0.3">
      <c r="A12" s="22"/>
      <c r="B12" s="23">
        <v>1</v>
      </c>
      <c r="C12" s="24"/>
      <c r="D12" s="23" t="s">
        <v>28</v>
      </c>
      <c r="E12" s="46">
        <f>Attivo_Dettaglio!J10</f>
        <v>0</v>
      </c>
      <c r="F12" s="47">
        <f>Attivo_Dettaglio!E10</f>
        <v>0</v>
      </c>
      <c r="G12" s="24" t="s">
        <v>29</v>
      </c>
      <c r="H12" s="45" t="s">
        <v>29</v>
      </c>
      <c r="K12" s="30"/>
    </row>
    <row r="13" spans="1:11" ht="14.4" x14ac:dyDescent="0.3">
      <c r="A13" s="22"/>
      <c r="B13" s="23">
        <v>2</v>
      </c>
      <c r="C13" s="24"/>
      <c r="D13" s="23" t="s">
        <v>30</v>
      </c>
      <c r="E13" s="46">
        <f>Attivo_Dettaglio!J11</f>
        <v>0</v>
      </c>
      <c r="F13" s="47">
        <f>Attivo_Dettaglio!E11</f>
        <v>0</v>
      </c>
      <c r="G13" s="24" t="s">
        <v>31</v>
      </c>
      <c r="H13" s="45" t="s">
        <v>31</v>
      </c>
      <c r="K13" s="30"/>
    </row>
    <row r="14" spans="1:11" ht="14.4" x14ac:dyDescent="0.3">
      <c r="A14" s="22"/>
      <c r="B14" s="23">
        <v>3</v>
      </c>
      <c r="C14" s="24"/>
      <c r="D14" s="23" t="s">
        <v>32</v>
      </c>
      <c r="E14" s="46">
        <f>Attivo_Dettaglio!J12</f>
        <v>0</v>
      </c>
      <c r="F14" s="47">
        <f>Attivo_Dettaglio!E12</f>
        <v>0</v>
      </c>
      <c r="G14" s="24" t="s">
        <v>33</v>
      </c>
      <c r="H14" s="45" t="s">
        <v>33</v>
      </c>
      <c r="K14" s="30"/>
    </row>
    <row r="15" spans="1:11" ht="14.4" x14ac:dyDescent="0.3">
      <c r="A15" s="22"/>
      <c r="B15" s="23">
        <v>4</v>
      </c>
      <c r="C15" s="24"/>
      <c r="D15" s="23" t="s">
        <v>34</v>
      </c>
      <c r="E15" s="46">
        <f>Attivo_Dettaglio!J13</f>
        <v>0</v>
      </c>
      <c r="F15" s="47">
        <f>Attivo_Dettaglio!E13</f>
        <v>0</v>
      </c>
      <c r="G15" s="24" t="s">
        <v>35</v>
      </c>
      <c r="H15" s="45" t="s">
        <v>35</v>
      </c>
      <c r="K15" s="30"/>
    </row>
    <row r="16" spans="1:11" ht="14.4" x14ac:dyDescent="0.3">
      <c r="A16" s="22"/>
      <c r="B16" s="23">
        <v>5</v>
      </c>
      <c r="C16" s="24"/>
      <c r="D16" s="23" t="s">
        <v>36</v>
      </c>
      <c r="E16" s="46">
        <f>Attivo_Dettaglio!J14</f>
        <v>0</v>
      </c>
      <c r="F16" s="47">
        <f>Attivo_Dettaglio!E14</f>
        <v>0</v>
      </c>
      <c r="G16" s="24" t="s">
        <v>37</v>
      </c>
      <c r="H16" s="45" t="s">
        <v>37</v>
      </c>
      <c r="K16" s="30"/>
    </row>
    <row r="17" spans="1:11" ht="14.4" x14ac:dyDescent="0.3">
      <c r="A17" s="22"/>
      <c r="B17" s="23">
        <v>6</v>
      </c>
      <c r="C17" s="24"/>
      <c r="D17" s="23" t="s">
        <v>38</v>
      </c>
      <c r="E17" s="46">
        <f>Attivo_Dettaglio!J15</f>
        <v>0</v>
      </c>
      <c r="F17" s="47">
        <f>Attivo_Dettaglio!E15</f>
        <v>0</v>
      </c>
      <c r="G17" s="24" t="s">
        <v>39</v>
      </c>
      <c r="H17" s="45" t="s">
        <v>39</v>
      </c>
      <c r="K17" s="30"/>
    </row>
    <row r="18" spans="1:11" ht="14.4" x14ac:dyDescent="0.3">
      <c r="A18" s="22"/>
      <c r="B18" s="23">
        <v>9</v>
      </c>
      <c r="C18" s="24"/>
      <c r="D18" s="48" t="s">
        <v>40</v>
      </c>
      <c r="E18" s="46">
        <f>Attivo_Dettaglio!J16</f>
        <v>0</v>
      </c>
      <c r="F18" s="47">
        <f>Attivo_Dettaglio!E16</f>
        <v>0</v>
      </c>
      <c r="G18" s="24" t="s">
        <v>41</v>
      </c>
      <c r="H18" s="45" t="s">
        <v>41</v>
      </c>
      <c r="K18" s="30"/>
    </row>
    <row r="19" spans="1:11" ht="14.4" x14ac:dyDescent="0.3">
      <c r="A19" s="22"/>
      <c r="B19" s="23"/>
      <c r="C19" s="24"/>
      <c r="D19" s="49" t="s">
        <v>42</v>
      </c>
      <c r="E19" s="50">
        <f>SUM(E12:E18)</f>
        <v>0</v>
      </c>
      <c r="F19" s="51">
        <f>SUM(F12:F18)</f>
        <v>0</v>
      </c>
      <c r="G19" s="52"/>
      <c r="H19" s="53"/>
      <c r="K19" s="30"/>
    </row>
    <row r="20" spans="1:11" ht="14.4" x14ac:dyDescent="0.3">
      <c r="A20" s="22"/>
      <c r="B20" s="23"/>
      <c r="C20" s="24"/>
      <c r="D20" s="25"/>
      <c r="E20" s="41"/>
      <c r="F20" s="42"/>
      <c r="G20" s="24"/>
      <c r="H20" s="43"/>
      <c r="K20" s="30"/>
    </row>
    <row r="21" spans="1:11" ht="14.4" x14ac:dyDescent="0.3">
      <c r="A21" s="54"/>
      <c r="B21" s="48"/>
      <c r="C21" s="55"/>
      <c r="D21" s="56" t="s">
        <v>43</v>
      </c>
      <c r="E21" s="41"/>
      <c r="F21" s="42"/>
      <c r="G21" s="24"/>
      <c r="H21" s="45"/>
      <c r="K21" s="30"/>
    </row>
    <row r="22" spans="1:11" ht="14.4" x14ac:dyDescent="0.3">
      <c r="A22" s="54" t="s">
        <v>44</v>
      </c>
      <c r="B22" s="57">
        <v>1</v>
      </c>
      <c r="C22" s="55"/>
      <c r="D22" s="48" t="s">
        <v>45</v>
      </c>
      <c r="E22" s="58">
        <f>E23+E24+E25+E26</f>
        <v>0</v>
      </c>
      <c r="F22" s="59">
        <f>F23+F24+F25+F26</f>
        <v>0</v>
      </c>
      <c r="G22" s="24"/>
      <c r="H22" s="45"/>
      <c r="K22" s="30"/>
    </row>
    <row r="23" spans="1:11" ht="14.4" x14ac:dyDescent="0.3">
      <c r="A23" s="54"/>
      <c r="B23" s="60" t="s">
        <v>46</v>
      </c>
      <c r="C23" s="55"/>
      <c r="D23" s="48" t="s">
        <v>47</v>
      </c>
      <c r="E23" s="46">
        <f>Attivo_Dettaglio!J21</f>
        <v>0</v>
      </c>
      <c r="F23" s="47">
        <f>Attivo_Dettaglio!E21</f>
        <v>0</v>
      </c>
      <c r="G23" s="24"/>
      <c r="H23" s="45"/>
      <c r="K23" s="30"/>
    </row>
    <row r="24" spans="1:11" ht="14.4" x14ac:dyDescent="0.3">
      <c r="A24" s="54"/>
      <c r="B24" s="60" t="s">
        <v>48</v>
      </c>
      <c r="C24" s="55"/>
      <c r="D24" s="48" t="s">
        <v>49</v>
      </c>
      <c r="E24" s="46">
        <f>Attivo_Dettaglio!J22</f>
        <v>0</v>
      </c>
      <c r="F24" s="47">
        <f>Attivo_Dettaglio!E22</f>
        <v>0</v>
      </c>
      <c r="G24" s="24"/>
      <c r="H24" s="45"/>
      <c r="K24" s="30"/>
    </row>
    <row r="25" spans="1:11" ht="14.4" x14ac:dyDescent="0.3">
      <c r="A25" s="54"/>
      <c r="B25" s="60" t="s">
        <v>50</v>
      </c>
      <c r="C25" s="55"/>
      <c r="D25" s="48" t="s">
        <v>51</v>
      </c>
      <c r="E25" s="46">
        <f>Attivo_Dettaglio!J23</f>
        <v>0</v>
      </c>
      <c r="F25" s="47">
        <f>Attivo_Dettaglio!E23</f>
        <v>0</v>
      </c>
      <c r="G25" s="24"/>
      <c r="H25" s="45"/>
      <c r="K25" s="30"/>
    </row>
    <row r="26" spans="1:11" ht="14.4" x14ac:dyDescent="0.3">
      <c r="A26" s="54"/>
      <c r="B26" s="60" t="s">
        <v>52</v>
      </c>
      <c r="C26" s="55"/>
      <c r="D26" s="48" t="s">
        <v>53</v>
      </c>
      <c r="E26" s="46">
        <f>Attivo_Dettaglio!J24</f>
        <v>0</v>
      </c>
      <c r="F26" s="47">
        <f>Attivo_Dettaglio!E24</f>
        <v>0</v>
      </c>
      <c r="G26" s="24"/>
      <c r="H26" s="45"/>
      <c r="K26" s="30"/>
    </row>
    <row r="27" spans="1:11" ht="14.4" x14ac:dyDescent="0.3">
      <c r="A27" s="54" t="s">
        <v>54</v>
      </c>
      <c r="B27" s="57">
        <v>2</v>
      </c>
      <c r="C27" s="55"/>
      <c r="D27" s="48" t="s">
        <v>55</v>
      </c>
      <c r="E27" s="58">
        <f>E28+E30+E32+E34+E35+E36+E37+E38+E39</f>
        <v>0</v>
      </c>
      <c r="F27" s="59">
        <f>F28+F30+F32+F34+F35+F36+F37+F38+F39</f>
        <v>0</v>
      </c>
      <c r="G27" s="24" t="s">
        <v>56</v>
      </c>
      <c r="H27" s="45"/>
      <c r="K27" s="30"/>
    </row>
    <row r="28" spans="1:11" ht="14.4" x14ac:dyDescent="0.3">
      <c r="A28" s="54"/>
      <c r="B28" s="60" t="s">
        <v>57</v>
      </c>
      <c r="C28" s="55"/>
      <c r="D28" s="48" t="s">
        <v>58</v>
      </c>
      <c r="E28" s="46">
        <f>Attivo_Dettaglio!J26+Attivo_Dettaglio!J27</f>
        <v>0</v>
      </c>
      <c r="F28" s="47">
        <f>Attivo_Dettaglio!E26+Attivo_Dettaglio!E27</f>
        <v>0</v>
      </c>
      <c r="G28" s="24" t="s">
        <v>59</v>
      </c>
      <c r="H28" s="45" t="s">
        <v>59</v>
      </c>
      <c r="K28" s="30"/>
    </row>
    <row r="29" spans="1:11" ht="14.4" x14ac:dyDescent="0.3">
      <c r="A29" s="54"/>
      <c r="B29" s="57"/>
      <c r="C29" s="55" t="s">
        <v>60</v>
      </c>
      <c r="D29" s="61" t="s">
        <v>61</v>
      </c>
      <c r="E29" s="62">
        <f>Attivo_Dettaglio!J27</f>
        <v>0</v>
      </c>
      <c r="F29" s="63">
        <f>Attivo_Dettaglio!E27</f>
        <v>0</v>
      </c>
      <c r="G29" s="24"/>
      <c r="H29" s="45"/>
      <c r="K29" s="30"/>
    </row>
    <row r="30" spans="1:11" ht="14.4" x14ac:dyDescent="0.3">
      <c r="A30" s="54"/>
      <c r="B30" s="60" t="s">
        <v>62</v>
      </c>
      <c r="C30" s="55"/>
      <c r="D30" s="48" t="s">
        <v>49</v>
      </c>
      <c r="E30" s="46">
        <f>Attivo_Dettaglio!J28+Attivo_Dettaglio!J29</f>
        <v>0</v>
      </c>
      <c r="F30" s="47">
        <f>Attivo_Dettaglio!E28+Attivo_Dettaglio!E29</f>
        <v>0</v>
      </c>
      <c r="G30" s="24"/>
      <c r="H30" s="45"/>
      <c r="K30" s="30"/>
    </row>
    <row r="31" spans="1:11" ht="14.4" x14ac:dyDescent="0.3">
      <c r="A31" s="54"/>
      <c r="B31" s="57"/>
      <c r="C31" s="55" t="s">
        <v>60</v>
      </c>
      <c r="D31" s="61" t="s">
        <v>61</v>
      </c>
      <c r="E31" s="62">
        <f>Attivo_Dettaglio!J29</f>
        <v>0</v>
      </c>
      <c r="F31" s="63">
        <f>Attivo_Dettaglio!E29</f>
        <v>0</v>
      </c>
      <c r="G31" s="24"/>
      <c r="H31" s="45"/>
      <c r="K31" s="30"/>
    </row>
    <row r="32" spans="1:11" ht="14.4" x14ac:dyDescent="0.3">
      <c r="A32" s="54"/>
      <c r="B32" s="60" t="s">
        <v>63</v>
      </c>
      <c r="C32" s="55"/>
      <c r="D32" s="48" t="s">
        <v>64</v>
      </c>
      <c r="E32" s="46">
        <f>Attivo_Dettaglio!J30+Attivo_Dettaglio!J31</f>
        <v>0</v>
      </c>
      <c r="F32" s="47">
        <f>Attivo_Dettaglio!E30+Attivo_Dettaglio!E31</f>
        <v>0</v>
      </c>
      <c r="G32" s="24" t="s">
        <v>65</v>
      </c>
      <c r="H32" s="45" t="s">
        <v>65</v>
      </c>
      <c r="K32" s="30"/>
    </row>
    <row r="33" spans="1:11" ht="14.4" x14ac:dyDescent="0.3">
      <c r="A33" s="54"/>
      <c r="B33" s="57"/>
      <c r="C33" s="55" t="s">
        <v>60</v>
      </c>
      <c r="D33" s="61" t="s">
        <v>61</v>
      </c>
      <c r="E33" s="62">
        <f>Attivo_Dettaglio!J31</f>
        <v>0</v>
      </c>
      <c r="F33" s="63">
        <f>Attivo_Dettaglio!E31</f>
        <v>0</v>
      </c>
      <c r="G33" s="24"/>
      <c r="H33" s="45"/>
      <c r="K33" s="30"/>
    </row>
    <row r="34" spans="1:11" ht="14.4" x14ac:dyDescent="0.3">
      <c r="A34" s="54"/>
      <c r="B34" s="60" t="s">
        <v>66</v>
      </c>
      <c r="C34" s="55"/>
      <c r="D34" s="48" t="s">
        <v>67</v>
      </c>
      <c r="E34" s="46">
        <f>Attivo_Dettaglio!J32</f>
        <v>0</v>
      </c>
      <c r="F34" s="47">
        <f>Attivo_Dettaglio!E32</f>
        <v>0</v>
      </c>
      <c r="G34" s="24" t="s">
        <v>68</v>
      </c>
      <c r="H34" s="45" t="s">
        <v>68</v>
      </c>
      <c r="K34" s="30"/>
    </row>
    <row r="35" spans="1:11" ht="14.4" x14ac:dyDescent="0.3">
      <c r="A35" s="64"/>
      <c r="B35" s="60" t="s">
        <v>69</v>
      </c>
      <c r="C35" s="55"/>
      <c r="D35" s="48" t="s">
        <v>70</v>
      </c>
      <c r="E35" s="46">
        <f>Attivo_Dettaglio!J33</f>
        <v>0</v>
      </c>
      <c r="F35" s="47">
        <f>Attivo_Dettaglio!E33</f>
        <v>0</v>
      </c>
      <c r="G35" s="24"/>
      <c r="H35" s="45"/>
      <c r="K35" s="30"/>
    </row>
    <row r="36" spans="1:11" ht="14.4" x14ac:dyDescent="0.3">
      <c r="A36" s="64"/>
      <c r="B36" s="60" t="s">
        <v>71</v>
      </c>
      <c r="C36" s="55"/>
      <c r="D36" s="48" t="s">
        <v>72</v>
      </c>
      <c r="E36" s="46">
        <f>Attivo_Dettaglio!J34</f>
        <v>0</v>
      </c>
      <c r="F36" s="47">
        <f>Attivo_Dettaglio!E34</f>
        <v>0</v>
      </c>
      <c r="G36" s="24"/>
      <c r="H36" s="45"/>
      <c r="K36" s="30"/>
    </row>
    <row r="37" spans="1:11" ht="14.4" x14ac:dyDescent="0.3">
      <c r="A37" s="64"/>
      <c r="B37" s="60" t="s">
        <v>73</v>
      </c>
      <c r="C37" s="55"/>
      <c r="D37" s="48" t="s">
        <v>74</v>
      </c>
      <c r="E37" s="46">
        <f>Attivo_Dettaglio!J35</f>
        <v>0</v>
      </c>
      <c r="F37" s="47">
        <f>Attivo_Dettaglio!E35</f>
        <v>0</v>
      </c>
      <c r="G37" s="24"/>
      <c r="H37" s="45"/>
      <c r="K37" s="30"/>
    </row>
    <row r="38" spans="1:11" ht="14.4" x14ac:dyDescent="0.3">
      <c r="A38" s="64"/>
      <c r="B38" s="60" t="s">
        <v>75</v>
      </c>
      <c r="C38" s="55"/>
      <c r="D38" s="48" t="s">
        <v>51</v>
      </c>
      <c r="E38" s="46">
        <f>Attivo_Dettaglio!J36</f>
        <v>0</v>
      </c>
      <c r="F38" s="47">
        <f>Attivo_Dettaglio!E36</f>
        <v>0</v>
      </c>
      <c r="G38" s="24"/>
      <c r="H38" s="45"/>
      <c r="K38" s="30"/>
    </row>
    <row r="39" spans="1:11" ht="14.4" x14ac:dyDescent="0.3">
      <c r="A39" s="64"/>
      <c r="B39" s="65" t="s">
        <v>76</v>
      </c>
      <c r="C39" s="55"/>
      <c r="D39" s="48" t="s">
        <v>77</v>
      </c>
      <c r="E39" s="46">
        <f>Attivo_Dettaglio!J37</f>
        <v>0</v>
      </c>
      <c r="F39" s="47">
        <f>Attivo_Dettaglio!E37</f>
        <v>0</v>
      </c>
      <c r="G39" s="24"/>
      <c r="H39" s="45"/>
      <c r="K39" s="30"/>
    </row>
    <row r="40" spans="1:11" ht="14.4" x14ac:dyDescent="0.3">
      <c r="A40" s="54"/>
      <c r="B40" s="57">
        <v>3</v>
      </c>
      <c r="C40" s="55"/>
      <c r="D40" s="48" t="s">
        <v>38</v>
      </c>
      <c r="E40" s="46">
        <f>Attivo_Dettaglio!J38</f>
        <v>0</v>
      </c>
      <c r="F40" s="47">
        <f>Attivo_Dettaglio!E38</f>
        <v>0</v>
      </c>
      <c r="G40" s="24" t="s">
        <v>78</v>
      </c>
      <c r="H40" s="45" t="s">
        <v>78</v>
      </c>
      <c r="K40" s="30"/>
    </row>
    <row r="41" spans="1:11" ht="14.4" x14ac:dyDescent="0.3">
      <c r="A41" s="54"/>
      <c r="B41" s="48"/>
      <c r="C41" s="55"/>
      <c r="D41" s="49" t="s">
        <v>79</v>
      </c>
      <c r="E41" s="50">
        <f>E22+E27+E40</f>
        <v>0</v>
      </c>
      <c r="F41" s="51">
        <f>F22+F27+F40</f>
        <v>0</v>
      </c>
      <c r="G41" s="52"/>
      <c r="H41" s="53"/>
      <c r="K41" s="30"/>
    </row>
    <row r="42" spans="1:11" ht="14.4" x14ac:dyDescent="0.3">
      <c r="A42" s="54"/>
      <c r="B42" s="48"/>
      <c r="C42" s="55"/>
      <c r="D42" s="48"/>
      <c r="E42" s="41"/>
      <c r="F42" s="42"/>
      <c r="G42" s="24"/>
      <c r="H42" s="43"/>
      <c r="K42" s="30"/>
    </row>
    <row r="43" spans="1:11" ht="14.4" x14ac:dyDescent="0.3">
      <c r="A43" s="22" t="s">
        <v>80</v>
      </c>
      <c r="B43" s="23"/>
      <c r="C43" s="24"/>
      <c r="D43" s="56" t="s">
        <v>81</v>
      </c>
      <c r="E43" s="41"/>
      <c r="F43" s="42"/>
      <c r="G43" s="24"/>
      <c r="H43" s="43"/>
      <c r="K43" s="30"/>
    </row>
    <row r="44" spans="1:11" ht="14.4" x14ac:dyDescent="0.3">
      <c r="A44" s="22"/>
      <c r="B44" s="23">
        <v>1</v>
      </c>
      <c r="C44" s="24"/>
      <c r="D44" s="48" t="s">
        <v>82</v>
      </c>
      <c r="E44" s="58">
        <f>E45+E46+E47</f>
        <v>0</v>
      </c>
      <c r="F44" s="59">
        <f>F45+F46+F47</f>
        <v>0</v>
      </c>
      <c r="G44" s="24" t="s">
        <v>83</v>
      </c>
      <c r="H44" s="45" t="s">
        <v>83</v>
      </c>
      <c r="K44" s="30"/>
    </row>
    <row r="45" spans="1:11" ht="14.4" x14ac:dyDescent="0.3">
      <c r="A45" s="22"/>
      <c r="B45" s="23"/>
      <c r="C45" s="24" t="s">
        <v>60</v>
      </c>
      <c r="D45" s="66" t="s">
        <v>84</v>
      </c>
      <c r="E45" s="46">
        <f>Attivo_Dettaglio!J43</f>
        <v>0</v>
      </c>
      <c r="F45" s="47">
        <f>Attivo_Dettaglio!E43</f>
        <v>0</v>
      </c>
      <c r="G45" s="24" t="s">
        <v>85</v>
      </c>
      <c r="H45" s="45" t="s">
        <v>85</v>
      </c>
      <c r="K45" s="30"/>
    </row>
    <row r="46" spans="1:11" ht="14.4" x14ac:dyDescent="0.3">
      <c r="A46" s="22"/>
      <c r="B46" s="23"/>
      <c r="C46" s="24" t="s">
        <v>86</v>
      </c>
      <c r="D46" s="61" t="s">
        <v>87</v>
      </c>
      <c r="E46" s="46">
        <f>Attivo_Dettaglio!J44</f>
        <v>0</v>
      </c>
      <c r="F46" s="47">
        <f>Attivo_Dettaglio!E44</f>
        <v>0</v>
      </c>
      <c r="G46" s="24" t="s">
        <v>88</v>
      </c>
      <c r="H46" s="45" t="s">
        <v>88</v>
      </c>
      <c r="K46" s="30"/>
    </row>
    <row r="47" spans="1:11" ht="14.4" x14ac:dyDescent="0.3">
      <c r="A47" s="22"/>
      <c r="B47" s="23"/>
      <c r="C47" s="24" t="s">
        <v>89</v>
      </c>
      <c r="D47" s="61" t="s">
        <v>90</v>
      </c>
      <c r="E47" s="46">
        <f>Attivo_Dettaglio!J45</f>
        <v>0</v>
      </c>
      <c r="F47" s="47">
        <f>Attivo_Dettaglio!E45</f>
        <v>0</v>
      </c>
      <c r="G47" s="24"/>
      <c r="H47" s="43"/>
      <c r="K47" s="30"/>
    </row>
    <row r="48" spans="1:11" ht="14.4" x14ac:dyDescent="0.3">
      <c r="A48" s="22"/>
      <c r="B48" s="23">
        <v>2</v>
      </c>
      <c r="C48" s="24"/>
      <c r="D48" s="48" t="s">
        <v>91</v>
      </c>
      <c r="E48" s="59">
        <f>E49+E50+E51+E52</f>
        <v>0</v>
      </c>
      <c r="F48" s="59">
        <f>F49+F50+F51+F52</f>
        <v>0</v>
      </c>
      <c r="G48" s="24" t="s">
        <v>92</v>
      </c>
      <c r="H48" s="45" t="s">
        <v>92</v>
      </c>
      <c r="K48" s="30"/>
    </row>
    <row r="49" spans="1:11" ht="14.4" x14ac:dyDescent="0.3">
      <c r="A49" s="22"/>
      <c r="B49" s="23"/>
      <c r="C49" s="24" t="s">
        <v>60</v>
      </c>
      <c r="D49" s="48" t="s">
        <v>93</v>
      </c>
      <c r="E49" s="47">
        <f>Attivo_Dettaglio!J47</f>
        <v>0</v>
      </c>
      <c r="F49" s="47">
        <f>Attivo_Dettaglio!E47</f>
        <v>0</v>
      </c>
      <c r="G49" s="24"/>
      <c r="H49" s="45"/>
      <c r="K49" s="30"/>
    </row>
    <row r="50" spans="1:11" ht="14.4" x14ac:dyDescent="0.3">
      <c r="A50" s="22"/>
      <c r="B50" s="23"/>
      <c r="C50" s="24" t="s">
        <v>86</v>
      </c>
      <c r="D50" s="66" t="s">
        <v>84</v>
      </c>
      <c r="E50" s="46">
        <f>Attivo_Dettaglio!J48</f>
        <v>0</v>
      </c>
      <c r="F50" s="47">
        <f>Attivo_Dettaglio!E48</f>
        <v>0</v>
      </c>
      <c r="G50" s="24" t="s">
        <v>94</v>
      </c>
      <c r="H50" s="45" t="s">
        <v>94</v>
      </c>
      <c r="K50" s="30"/>
    </row>
    <row r="51" spans="1:11" ht="14.4" x14ac:dyDescent="0.3">
      <c r="A51" s="22"/>
      <c r="B51" s="23"/>
      <c r="C51" s="24" t="s">
        <v>89</v>
      </c>
      <c r="D51" s="61" t="s">
        <v>95</v>
      </c>
      <c r="E51" s="46">
        <f>Attivo_Dettaglio!J49</f>
        <v>0</v>
      </c>
      <c r="F51" s="47">
        <f>Attivo_Dettaglio!E49</f>
        <v>0</v>
      </c>
      <c r="G51" s="24" t="s">
        <v>96</v>
      </c>
      <c r="H51" s="45" t="s">
        <v>96</v>
      </c>
      <c r="K51" s="30"/>
    </row>
    <row r="52" spans="1:11" ht="14.4" x14ac:dyDescent="0.3">
      <c r="A52" s="22"/>
      <c r="B52" s="23"/>
      <c r="C52" s="24" t="s">
        <v>97</v>
      </c>
      <c r="D52" s="61" t="s">
        <v>98</v>
      </c>
      <c r="E52" s="46">
        <f>Attivo_Dettaglio!J50</f>
        <v>0</v>
      </c>
      <c r="F52" s="47">
        <f>Attivo_Dettaglio!E50</f>
        <v>0</v>
      </c>
      <c r="G52" s="24" t="s">
        <v>99</v>
      </c>
      <c r="H52" s="43" t="s">
        <v>100</v>
      </c>
      <c r="K52" s="30"/>
    </row>
    <row r="53" spans="1:11" ht="14.4" x14ac:dyDescent="0.3">
      <c r="A53" s="22"/>
      <c r="B53" s="23">
        <v>3</v>
      </c>
      <c r="C53" s="24"/>
      <c r="D53" s="48" t="s">
        <v>101</v>
      </c>
      <c r="E53" s="67">
        <f>Attivo_Dettaglio!J51</f>
        <v>0</v>
      </c>
      <c r="F53" s="68">
        <f>Attivo_Dettaglio!E51</f>
        <v>0</v>
      </c>
      <c r="G53" s="24" t="s">
        <v>102</v>
      </c>
      <c r="H53" s="43"/>
      <c r="K53" s="30"/>
    </row>
    <row r="54" spans="1:11" ht="14.4" x14ac:dyDescent="0.3">
      <c r="A54" s="22"/>
      <c r="B54" s="23"/>
      <c r="C54" s="24"/>
      <c r="D54" s="49" t="s">
        <v>103</v>
      </c>
      <c r="E54" s="51">
        <f>E44+E48+E53</f>
        <v>0</v>
      </c>
      <c r="F54" s="51">
        <f>F44+F48+F53</f>
        <v>0</v>
      </c>
      <c r="G54" s="52"/>
      <c r="H54" s="53"/>
      <c r="K54" s="30"/>
    </row>
    <row r="55" spans="1:11" ht="15" thickBot="1" x14ac:dyDescent="0.35">
      <c r="A55" s="22"/>
      <c r="B55" s="23"/>
      <c r="C55" s="24"/>
      <c r="D55" s="49"/>
      <c r="E55" s="41"/>
      <c r="F55" s="42"/>
      <c r="G55" s="24"/>
      <c r="H55" s="43"/>
      <c r="K55" s="30"/>
    </row>
    <row r="56" spans="1:11" ht="15" thickBot="1" x14ac:dyDescent="0.35">
      <c r="A56" s="69"/>
      <c r="B56" s="70"/>
      <c r="C56" s="71"/>
      <c r="D56" s="72" t="s">
        <v>104</v>
      </c>
      <c r="E56" s="36">
        <f>E19+E41+E54</f>
        <v>0</v>
      </c>
      <c r="F56" s="37">
        <f>F19+F41+F54</f>
        <v>0</v>
      </c>
      <c r="G56" s="38">
        <f>+G54+G41+G19</f>
        <v>0</v>
      </c>
      <c r="H56" s="39">
        <f>+H54+H41+H19</f>
        <v>0</v>
      </c>
      <c r="K56" s="30"/>
    </row>
    <row r="57" spans="1:11" ht="14.4" x14ac:dyDescent="0.3">
      <c r="A57" s="22"/>
      <c r="B57" s="23"/>
      <c r="C57" s="24"/>
      <c r="D57" s="23"/>
      <c r="E57" s="41"/>
      <c r="F57" s="42"/>
      <c r="G57" s="24"/>
      <c r="H57" s="45"/>
      <c r="K57" s="30"/>
    </row>
    <row r="58" spans="1:11" ht="14.4" x14ac:dyDescent="0.3">
      <c r="A58" s="22"/>
      <c r="B58" s="23"/>
      <c r="C58" s="24"/>
      <c r="D58" s="40" t="s">
        <v>105</v>
      </c>
      <c r="E58" s="41"/>
      <c r="F58" s="42"/>
      <c r="G58" s="24"/>
      <c r="H58" s="45"/>
      <c r="K58" s="30"/>
    </row>
    <row r="59" spans="1:11" ht="14.4" x14ac:dyDescent="0.3">
      <c r="A59" s="22" t="s">
        <v>25</v>
      </c>
      <c r="B59" s="23"/>
      <c r="C59" s="24"/>
      <c r="D59" s="44" t="s">
        <v>106</v>
      </c>
      <c r="E59" s="46">
        <f>Attivo_Dettaglio!J57</f>
        <v>0</v>
      </c>
      <c r="F59" s="47">
        <f>Attivo_Dettaglio!E57</f>
        <v>0</v>
      </c>
      <c r="G59" s="24" t="s">
        <v>107</v>
      </c>
      <c r="H59" s="45" t="s">
        <v>107</v>
      </c>
      <c r="K59" s="30"/>
    </row>
    <row r="60" spans="1:11" ht="14.4" x14ac:dyDescent="0.3">
      <c r="A60" s="22"/>
      <c r="B60" s="23"/>
      <c r="C60" s="24"/>
      <c r="D60" s="49" t="s">
        <v>108</v>
      </c>
      <c r="E60" s="50">
        <f>E59</f>
        <v>0</v>
      </c>
      <c r="F60" s="51">
        <f>F59</f>
        <v>0</v>
      </c>
      <c r="G60" s="73"/>
      <c r="H60" s="74"/>
      <c r="K60" s="30"/>
    </row>
    <row r="61" spans="1:11" ht="14.4" x14ac:dyDescent="0.3">
      <c r="A61" s="22" t="s">
        <v>44</v>
      </c>
      <c r="B61" s="23"/>
      <c r="C61" s="24"/>
      <c r="D61" s="44" t="s">
        <v>109</v>
      </c>
      <c r="E61" s="41"/>
      <c r="F61" s="42"/>
      <c r="G61" s="24"/>
      <c r="H61" s="43"/>
      <c r="K61" s="30"/>
    </row>
    <row r="62" spans="1:11" ht="14.4" x14ac:dyDescent="0.3">
      <c r="A62" s="22"/>
      <c r="B62" s="23">
        <v>1</v>
      </c>
      <c r="C62" s="24"/>
      <c r="D62" s="23" t="s">
        <v>110</v>
      </c>
      <c r="E62" s="75">
        <f>E63+E64+E65</f>
        <v>0</v>
      </c>
      <c r="F62" s="76">
        <f>F63+F64+F65</f>
        <v>0</v>
      </c>
      <c r="G62" s="24"/>
      <c r="H62" s="43"/>
      <c r="K62" s="30"/>
    </row>
    <row r="63" spans="1:11" ht="14.4" x14ac:dyDescent="0.3">
      <c r="A63" s="22"/>
      <c r="B63" s="23"/>
      <c r="C63" s="24" t="s">
        <v>60</v>
      </c>
      <c r="D63" s="66" t="s">
        <v>111</v>
      </c>
      <c r="E63" s="46">
        <f>Attivo_Dettaglio!J61</f>
        <v>0</v>
      </c>
      <c r="F63" s="47">
        <f>Attivo_Dettaglio!E61</f>
        <v>0</v>
      </c>
      <c r="G63" s="24"/>
      <c r="H63" s="43"/>
      <c r="K63" s="30"/>
    </row>
    <row r="64" spans="1:11" ht="14.4" x14ac:dyDescent="0.3">
      <c r="A64" s="22"/>
      <c r="B64" s="23"/>
      <c r="C64" s="24" t="s">
        <v>86</v>
      </c>
      <c r="D64" s="66" t="s">
        <v>112</v>
      </c>
      <c r="E64" s="46">
        <f>Attivo_Dettaglio!J62</f>
        <v>0</v>
      </c>
      <c r="F64" s="47">
        <f>Attivo_Dettaglio!E62</f>
        <v>0</v>
      </c>
      <c r="G64" s="24"/>
      <c r="H64" s="43"/>
      <c r="K64" s="30"/>
    </row>
    <row r="65" spans="1:11" ht="14.4" x14ac:dyDescent="0.3">
      <c r="A65" s="22"/>
      <c r="B65" s="23"/>
      <c r="C65" s="24" t="s">
        <v>89</v>
      </c>
      <c r="D65" s="66" t="s">
        <v>113</v>
      </c>
      <c r="E65" s="46">
        <f>Attivo_Dettaglio!J63</f>
        <v>0</v>
      </c>
      <c r="F65" s="47">
        <f>Attivo_Dettaglio!E63</f>
        <v>0</v>
      </c>
      <c r="G65" s="24"/>
      <c r="H65" s="43"/>
      <c r="K65" s="30"/>
    </row>
    <row r="66" spans="1:11" ht="14.4" x14ac:dyDescent="0.3">
      <c r="A66" s="22"/>
      <c r="B66" s="23">
        <v>2</v>
      </c>
      <c r="C66" s="24"/>
      <c r="D66" s="23" t="s">
        <v>114</v>
      </c>
      <c r="E66" s="75">
        <f>E67+E68+E69+E70</f>
        <v>2298161.0499999998</v>
      </c>
      <c r="F66" s="76">
        <f>F67+F68+F69+F70</f>
        <v>3542908.29</v>
      </c>
      <c r="G66" s="24"/>
      <c r="H66" s="43"/>
      <c r="K66" s="30"/>
    </row>
    <row r="67" spans="1:11" ht="14.4" x14ac:dyDescent="0.3">
      <c r="A67" s="22"/>
      <c r="B67" s="23"/>
      <c r="C67" s="24" t="s">
        <v>60</v>
      </c>
      <c r="D67" s="66" t="s">
        <v>115</v>
      </c>
      <c r="E67" s="46">
        <f>Attivo_Dettaglio!J65</f>
        <v>2298161.0499999998</v>
      </c>
      <c r="F67" s="47">
        <f>Attivo_Dettaglio!E65</f>
        <v>3542908.29</v>
      </c>
      <c r="G67" s="24"/>
      <c r="H67" s="43"/>
      <c r="K67" s="30"/>
    </row>
    <row r="68" spans="1:11" ht="14.4" x14ac:dyDescent="0.3">
      <c r="A68" s="22"/>
      <c r="B68" s="23"/>
      <c r="C68" s="24" t="s">
        <v>86</v>
      </c>
      <c r="D68" s="66" t="s">
        <v>84</v>
      </c>
      <c r="E68" s="46">
        <f>Attivo_Dettaglio!J66</f>
        <v>0</v>
      </c>
      <c r="F68" s="47">
        <f>Attivo_Dettaglio!E66</f>
        <v>0</v>
      </c>
      <c r="G68" s="24" t="s">
        <v>116</v>
      </c>
      <c r="H68" s="43" t="s">
        <v>116</v>
      </c>
      <c r="K68" s="30"/>
    </row>
    <row r="69" spans="1:11" ht="14.4" x14ac:dyDescent="0.3">
      <c r="A69" s="22"/>
      <c r="B69" s="23"/>
      <c r="C69" s="24" t="s">
        <v>89</v>
      </c>
      <c r="D69" s="61" t="s">
        <v>87</v>
      </c>
      <c r="E69" s="46">
        <f>Attivo_Dettaglio!J67</f>
        <v>0</v>
      </c>
      <c r="F69" s="47">
        <f>Attivo_Dettaglio!E67</f>
        <v>0</v>
      </c>
      <c r="G69" s="24" t="s">
        <v>117</v>
      </c>
      <c r="H69" s="43" t="s">
        <v>117</v>
      </c>
      <c r="K69" s="30"/>
    </row>
    <row r="70" spans="1:11" ht="14.4" x14ac:dyDescent="0.3">
      <c r="A70" s="22"/>
      <c r="B70" s="23"/>
      <c r="C70" s="24" t="s">
        <v>97</v>
      </c>
      <c r="D70" s="66" t="s">
        <v>118</v>
      </c>
      <c r="E70" s="46">
        <f>Attivo_Dettaglio!J68</f>
        <v>0</v>
      </c>
      <c r="F70" s="47">
        <f>Attivo_Dettaglio!E68</f>
        <v>0</v>
      </c>
      <c r="G70" s="24"/>
      <c r="H70" s="43"/>
      <c r="K70" s="30"/>
    </row>
    <row r="71" spans="1:11" ht="14.4" x14ac:dyDescent="0.3">
      <c r="A71" s="22"/>
      <c r="B71" s="23">
        <v>3</v>
      </c>
      <c r="C71" s="24"/>
      <c r="D71" s="23" t="s">
        <v>119</v>
      </c>
      <c r="E71" s="46">
        <f>Attivo_Dettaglio!J69</f>
        <v>0</v>
      </c>
      <c r="F71" s="47">
        <f>Attivo_Dettaglio!E69</f>
        <v>0</v>
      </c>
      <c r="G71" s="24" t="s">
        <v>120</v>
      </c>
      <c r="H71" s="45" t="s">
        <v>120</v>
      </c>
      <c r="K71" s="30"/>
    </row>
    <row r="72" spans="1:11" ht="14.4" x14ac:dyDescent="0.3">
      <c r="A72" s="22"/>
      <c r="B72" s="23">
        <v>4</v>
      </c>
      <c r="C72" s="24"/>
      <c r="D72" s="48" t="s">
        <v>121</v>
      </c>
      <c r="E72" s="75">
        <f>E73+E74+E75</f>
        <v>389053.63</v>
      </c>
      <c r="F72" s="76">
        <f>F73+F74+F75</f>
        <v>304161.02</v>
      </c>
      <c r="G72" s="24" t="s">
        <v>122</v>
      </c>
      <c r="H72" s="45" t="s">
        <v>122</v>
      </c>
      <c r="K72" s="30"/>
    </row>
    <row r="73" spans="1:11" ht="14.4" x14ac:dyDescent="0.3">
      <c r="A73" s="22"/>
      <c r="B73" s="23"/>
      <c r="C73" s="24" t="s">
        <v>60</v>
      </c>
      <c r="D73" s="66" t="s">
        <v>123</v>
      </c>
      <c r="E73" s="46">
        <f>Attivo_Dettaglio!J71</f>
        <v>0</v>
      </c>
      <c r="F73" s="47">
        <f>Attivo_Dettaglio!E71</f>
        <v>0</v>
      </c>
      <c r="G73" s="24"/>
      <c r="H73" s="43"/>
      <c r="K73" s="30"/>
    </row>
    <row r="74" spans="1:11" ht="14.4" x14ac:dyDescent="0.3">
      <c r="A74" s="22"/>
      <c r="B74" s="23"/>
      <c r="C74" s="24" t="s">
        <v>86</v>
      </c>
      <c r="D74" s="66" t="s">
        <v>124</v>
      </c>
      <c r="E74" s="46">
        <f>Attivo_Dettaglio!J72</f>
        <v>0</v>
      </c>
      <c r="F74" s="47">
        <f>Attivo_Dettaglio!E72</f>
        <v>0</v>
      </c>
      <c r="G74" s="24"/>
      <c r="H74" s="43"/>
      <c r="K74" s="30"/>
    </row>
    <row r="75" spans="1:11" ht="14.4" x14ac:dyDescent="0.3">
      <c r="A75" s="22"/>
      <c r="B75" s="23"/>
      <c r="C75" s="24" t="s">
        <v>89</v>
      </c>
      <c r="D75" s="61" t="s">
        <v>125</v>
      </c>
      <c r="E75" s="46">
        <f>Attivo_Dettaglio!J73</f>
        <v>389053.63</v>
      </c>
      <c r="F75" s="47">
        <f>Attivo_Dettaglio!E73</f>
        <v>304161.02</v>
      </c>
      <c r="G75" s="24"/>
      <c r="H75" s="43"/>
      <c r="K75" s="30"/>
    </row>
    <row r="76" spans="1:11" ht="14.4" x14ac:dyDescent="0.3">
      <c r="A76" s="22"/>
      <c r="B76" s="23"/>
      <c r="C76" s="24"/>
      <c r="D76" s="49" t="s">
        <v>126</v>
      </c>
      <c r="E76" s="50">
        <f>E62+E66+E71+E72</f>
        <v>2687214.6799999997</v>
      </c>
      <c r="F76" s="51">
        <f>F62+F66+F71+F72</f>
        <v>3847069.31</v>
      </c>
      <c r="G76" s="73"/>
      <c r="H76" s="74"/>
      <c r="K76" s="30"/>
    </row>
    <row r="77" spans="1:11" ht="14.4" x14ac:dyDescent="0.3">
      <c r="A77" s="22"/>
      <c r="B77" s="23"/>
      <c r="C77" s="24"/>
      <c r="D77" s="49"/>
      <c r="E77" s="41"/>
      <c r="F77" s="42"/>
      <c r="G77" s="24"/>
      <c r="H77" s="43"/>
      <c r="K77" s="30"/>
    </row>
    <row r="78" spans="1:11" ht="14.4" x14ac:dyDescent="0.3">
      <c r="A78" s="22" t="s">
        <v>54</v>
      </c>
      <c r="B78" s="23"/>
      <c r="C78" s="24"/>
      <c r="D78" s="56" t="s">
        <v>127</v>
      </c>
      <c r="E78" s="41"/>
      <c r="F78" s="42"/>
      <c r="G78" s="24"/>
      <c r="H78" s="43"/>
      <c r="K78" s="30"/>
    </row>
    <row r="79" spans="1:11" ht="14.4" x14ac:dyDescent="0.3">
      <c r="A79" s="22"/>
      <c r="B79" s="23">
        <v>1</v>
      </c>
      <c r="C79" s="24"/>
      <c r="D79" s="23" t="s">
        <v>128</v>
      </c>
      <c r="E79" s="46">
        <f>Attivo_Dettaglio!J77</f>
        <v>0</v>
      </c>
      <c r="F79" s="47">
        <f>Attivo_Dettaglio!E77</f>
        <v>0</v>
      </c>
      <c r="G79" s="24" t="s">
        <v>129</v>
      </c>
      <c r="H79" s="45" t="s">
        <v>130</v>
      </c>
      <c r="K79" s="30"/>
    </row>
    <row r="80" spans="1:11" ht="14.4" x14ac:dyDescent="0.3">
      <c r="A80" s="22"/>
      <c r="B80" s="23">
        <v>2</v>
      </c>
      <c r="C80" s="24"/>
      <c r="D80" s="23" t="s">
        <v>101</v>
      </c>
      <c r="E80" s="46">
        <f>Attivo_Dettaglio!J78</f>
        <v>0</v>
      </c>
      <c r="F80" s="47">
        <f>Attivo_Dettaglio!E78</f>
        <v>0</v>
      </c>
      <c r="G80" s="24" t="s">
        <v>131</v>
      </c>
      <c r="H80" s="45" t="s">
        <v>132</v>
      </c>
      <c r="K80" s="30"/>
    </row>
    <row r="81" spans="1:11" ht="14.4" x14ac:dyDescent="0.3">
      <c r="A81" s="22"/>
      <c r="B81" s="23"/>
      <c r="C81" s="24"/>
      <c r="D81" s="49" t="s">
        <v>133</v>
      </c>
      <c r="E81" s="50">
        <f>E79+E80</f>
        <v>0</v>
      </c>
      <c r="F81" s="51">
        <f>F79+F80</f>
        <v>0</v>
      </c>
      <c r="G81" s="73"/>
      <c r="H81" s="74"/>
      <c r="K81" s="30"/>
    </row>
    <row r="82" spans="1:11" ht="14.4" x14ac:dyDescent="0.3">
      <c r="A82" s="22"/>
      <c r="B82" s="23"/>
      <c r="C82" s="24"/>
      <c r="D82" s="49"/>
      <c r="E82" s="41"/>
      <c r="F82" s="42"/>
      <c r="G82" s="24"/>
      <c r="H82" s="43"/>
      <c r="K82" s="30"/>
    </row>
    <row r="83" spans="1:11" ht="15" customHeight="1" x14ac:dyDescent="0.3">
      <c r="A83" s="22" t="s">
        <v>80</v>
      </c>
      <c r="B83" s="23"/>
      <c r="C83" s="24"/>
      <c r="D83" s="44" t="s">
        <v>134</v>
      </c>
      <c r="E83" s="41"/>
      <c r="F83" s="42"/>
      <c r="G83" s="24"/>
      <c r="H83" s="43"/>
      <c r="K83" s="30"/>
    </row>
    <row r="84" spans="1:11" ht="15" customHeight="1" x14ac:dyDescent="0.3">
      <c r="A84" s="22"/>
      <c r="B84" s="23">
        <v>1</v>
      </c>
      <c r="C84" s="24"/>
      <c r="D84" s="23" t="s">
        <v>135</v>
      </c>
      <c r="E84" s="75">
        <f>E85+E86</f>
        <v>12504251.92</v>
      </c>
      <c r="F84" s="76">
        <f>F85+F86</f>
        <v>10298538.23</v>
      </c>
      <c r="G84" s="24"/>
      <c r="H84" s="43"/>
      <c r="K84" s="30"/>
    </row>
    <row r="85" spans="1:11" ht="15" customHeight="1" x14ac:dyDescent="0.3">
      <c r="A85" s="22"/>
      <c r="B85" s="23"/>
      <c r="C85" s="24" t="s">
        <v>60</v>
      </c>
      <c r="D85" s="66" t="s">
        <v>136</v>
      </c>
      <c r="E85" s="46">
        <f>Attivo_Dettaglio!J83</f>
        <v>12504251.92</v>
      </c>
      <c r="F85" s="47">
        <f>Attivo_Dettaglio!E83</f>
        <v>10298538.23</v>
      </c>
      <c r="G85" s="24"/>
      <c r="H85" s="43" t="s">
        <v>137</v>
      </c>
      <c r="K85" s="30"/>
    </row>
    <row r="86" spans="1:11" ht="15" customHeight="1" x14ac:dyDescent="0.3">
      <c r="A86" s="22"/>
      <c r="B86" s="23"/>
      <c r="C86" s="24" t="s">
        <v>86</v>
      </c>
      <c r="D86" s="66" t="s">
        <v>138</v>
      </c>
      <c r="E86" s="46">
        <f>Attivo_Dettaglio!J84</f>
        <v>0</v>
      </c>
      <c r="F86" s="47">
        <f>Attivo_Dettaglio!E84</f>
        <v>0</v>
      </c>
      <c r="G86" s="24"/>
      <c r="H86" s="43"/>
      <c r="K86" s="30"/>
    </row>
    <row r="87" spans="1:11" ht="14.4" x14ac:dyDescent="0.3">
      <c r="A87" s="22"/>
      <c r="B87" s="23">
        <v>2</v>
      </c>
      <c r="C87" s="24"/>
      <c r="D87" s="23" t="s">
        <v>139</v>
      </c>
      <c r="E87" s="46">
        <f>Attivo_Dettaglio!J85</f>
        <v>0</v>
      </c>
      <c r="F87" s="47">
        <f>Attivo_Dettaglio!E85</f>
        <v>0</v>
      </c>
      <c r="G87" s="24" t="s">
        <v>140</v>
      </c>
      <c r="H87" s="45" t="s">
        <v>141</v>
      </c>
      <c r="K87" s="30"/>
    </row>
    <row r="88" spans="1:11" ht="14.4" x14ac:dyDescent="0.3">
      <c r="A88" s="22"/>
      <c r="B88" s="23">
        <v>3</v>
      </c>
      <c r="C88" s="24"/>
      <c r="D88" s="48" t="s">
        <v>142</v>
      </c>
      <c r="E88" s="46">
        <f>Attivo_Dettaglio!J86</f>
        <v>0</v>
      </c>
      <c r="F88" s="47">
        <f>Attivo_Dettaglio!E86</f>
        <v>0</v>
      </c>
      <c r="G88" s="24" t="s">
        <v>143</v>
      </c>
      <c r="H88" s="45" t="s">
        <v>143</v>
      </c>
      <c r="K88" s="30"/>
    </row>
    <row r="89" spans="1:11" ht="14.4" x14ac:dyDescent="0.3">
      <c r="A89" s="22"/>
      <c r="B89" s="23">
        <v>4</v>
      </c>
      <c r="C89" s="24"/>
      <c r="D89" s="77" t="s">
        <v>144</v>
      </c>
      <c r="E89" s="46">
        <f>Attivo_Dettaglio!J87</f>
        <v>0</v>
      </c>
      <c r="F89" s="47">
        <f>Attivo_Dettaglio!E87</f>
        <v>0</v>
      </c>
      <c r="G89" s="78"/>
      <c r="H89" s="79"/>
      <c r="K89" s="30"/>
    </row>
    <row r="90" spans="1:11" ht="15" thickBot="1" x14ac:dyDescent="0.35">
      <c r="A90" s="22"/>
      <c r="B90" s="23"/>
      <c r="C90" s="24"/>
      <c r="D90" s="49" t="s">
        <v>145</v>
      </c>
      <c r="E90" s="80">
        <f>E84+E87+E88+E89</f>
        <v>12504251.92</v>
      </c>
      <c r="F90" s="81">
        <f>F84+F87+F88+F89</f>
        <v>10298538.23</v>
      </c>
      <c r="G90" s="73"/>
      <c r="H90" s="74"/>
      <c r="K90" s="30"/>
    </row>
    <row r="91" spans="1:11" ht="15.75" customHeight="1" thickBot="1" x14ac:dyDescent="0.35">
      <c r="A91" s="22"/>
      <c r="B91" s="23"/>
      <c r="C91" s="24"/>
      <c r="D91" s="49" t="s">
        <v>146</v>
      </c>
      <c r="E91" s="36">
        <f>E60+E76+E81+E90</f>
        <v>15191466.6</v>
      </c>
      <c r="F91" s="37">
        <f>F60+F76+F81+F90</f>
        <v>14145607.540000001</v>
      </c>
      <c r="G91" s="82"/>
      <c r="H91" s="83"/>
      <c r="K91" s="30"/>
    </row>
    <row r="92" spans="1:11" ht="14.4" x14ac:dyDescent="0.3">
      <c r="A92" s="22"/>
      <c r="B92" s="23"/>
      <c r="C92" s="24"/>
      <c r="D92" s="23"/>
      <c r="E92" s="41"/>
      <c r="F92" s="42"/>
      <c r="G92" s="24"/>
      <c r="H92" s="43"/>
      <c r="K92" s="30"/>
    </row>
    <row r="93" spans="1:11" ht="14.4" x14ac:dyDescent="0.3">
      <c r="A93" s="22"/>
      <c r="B93" s="23"/>
      <c r="C93" s="24"/>
      <c r="D93" s="40" t="s">
        <v>147</v>
      </c>
      <c r="E93" s="41"/>
      <c r="F93" s="42"/>
      <c r="G93" s="24"/>
      <c r="H93" s="43"/>
      <c r="K93" s="30"/>
    </row>
    <row r="94" spans="1:11" ht="14.4" x14ac:dyDescent="0.3">
      <c r="A94" s="22" t="s">
        <v>56</v>
      </c>
      <c r="B94" s="23">
        <v>1</v>
      </c>
      <c r="C94" s="24"/>
      <c r="D94" s="23" t="s">
        <v>148</v>
      </c>
      <c r="E94" s="46">
        <f>Attivo_Dettaglio!J92</f>
        <v>0</v>
      </c>
      <c r="F94" s="47">
        <f>Attivo_Dettaglio!E92</f>
        <v>0</v>
      </c>
      <c r="G94" s="24" t="s">
        <v>149</v>
      </c>
      <c r="H94" s="45" t="s">
        <v>149</v>
      </c>
      <c r="K94" s="30"/>
    </row>
    <row r="95" spans="1:11" ht="15" thickBot="1" x14ac:dyDescent="0.35">
      <c r="A95" s="22" t="s">
        <v>56</v>
      </c>
      <c r="B95" s="23">
        <v>2</v>
      </c>
      <c r="C95" s="24"/>
      <c r="D95" s="23" t="s">
        <v>150</v>
      </c>
      <c r="E95" s="46">
        <f>Attivo_Dettaglio!J93</f>
        <v>0</v>
      </c>
      <c r="F95" s="47">
        <f>Attivo_Dettaglio!E93</f>
        <v>0</v>
      </c>
      <c r="G95" s="24" t="s">
        <v>149</v>
      </c>
      <c r="H95" s="45" t="s">
        <v>149</v>
      </c>
      <c r="K95" s="30"/>
    </row>
    <row r="96" spans="1:11" ht="15" thickBot="1" x14ac:dyDescent="0.35">
      <c r="A96" s="22"/>
      <c r="B96" s="23"/>
      <c r="C96" s="24"/>
      <c r="D96" s="49" t="s">
        <v>151</v>
      </c>
      <c r="E96" s="36">
        <f>E94+E95</f>
        <v>0</v>
      </c>
      <c r="F96" s="37">
        <f>F94+F95</f>
        <v>0</v>
      </c>
      <c r="G96" s="82"/>
      <c r="H96" s="83"/>
      <c r="K96" s="30"/>
    </row>
    <row r="97" spans="1:11" ht="15" thickBot="1" x14ac:dyDescent="0.35">
      <c r="A97" s="22"/>
      <c r="B97" s="23"/>
      <c r="C97" s="24"/>
      <c r="D97" s="49"/>
      <c r="E97" s="41"/>
      <c r="F97" s="42"/>
      <c r="G97" s="24"/>
      <c r="H97" s="43"/>
      <c r="K97" s="30"/>
    </row>
    <row r="98" spans="1:11" ht="15" thickBot="1" x14ac:dyDescent="0.35">
      <c r="A98" s="17"/>
      <c r="B98" s="18"/>
      <c r="C98" s="19"/>
      <c r="D98" s="84" t="s">
        <v>152</v>
      </c>
      <c r="E98" s="36">
        <f>E9+E56+E91+E96</f>
        <v>15191466.6</v>
      </c>
      <c r="F98" s="37">
        <f>F9+F56+F91+F96</f>
        <v>14145607.540000001</v>
      </c>
      <c r="G98" s="85">
        <f>+G96+G91+G56+G9</f>
        <v>0</v>
      </c>
      <c r="H98" s="86">
        <f>+H96+H91+H56+H9</f>
        <v>0</v>
      </c>
      <c r="K98" s="30"/>
    </row>
    <row r="99" spans="1:11" ht="15" thickTop="1" x14ac:dyDescent="0.3">
      <c r="A99" s="87"/>
      <c r="B99" s="23"/>
      <c r="C99" s="23"/>
      <c r="D99" s="23" t="s">
        <v>153</v>
      </c>
      <c r="E99" s="23"/>
      <c r="F99" s="23"/>
      <c r="G99" s="23"/>
      <c r="H99" s="23"/>
    </row>
    <row r="100" spans="1:11" ht="14.4" x14ac:dyDescent="0.3">
      <c r="A100" s="87"/>
      <c r="B100" s="23"/>
      <c r="C100" s="23"/>
      <c r="D100" s="23" t="s">
        <v>154</v>
      </c>
      <c r="E100" s="23"/>
      <c r="F100" s="23"/>
      <c r="G100" s="23"/>
      <c r="H100" s="23"/>
    </row>
    <row r="101" spans="1:11" ht="14.4" x14ac:dyDescent="0.3">
      <c r="A101" s="87"/>
      <c r="B101" s="23"/>
      <c r="C101" s="23"/>
      <c r="D101" s="23" t="s">
        <v>155</v>
      </c>
      <c r="E101" s="23"/>
      <c r="F101" s="23"/>
      <c r="G101" s="23"/>
      <c r="H101" s="23"/>
    </row>
    <row r="102" spans="1:11" ht="14.4" x14ac:dyDescent="0.3">
      <c r="A102" s="87"/>
      <c r="B102" s="23"/>
      <c r="C102" s="23"/>
      <c r="D102" s="23"/>
      <c r="E102" s="23"/>
      <c r="F102" s="23"/>
      <c r="G102" s="23"/>
      <c r="H102" s="23"/>
    </row>
  </sheetData>
  <mergeCells count="5">
    <mergeCell ref="A1:H1"/>
    <mergeCell ref="A3:H3"/>
    <mergeCell ref="D5:D6"/>
    <mergeCell ref="E5:E6"/>
    <mergeCell ref="F5:F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80" fitToHeight="2" orientation="portrait" r:id="rId1"/>
  <headerFooter>
    <oddFooter>&amp;C&amp;P</oddFooter>
  </headerFooter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8D47-BAD8-49AC-84DF-C61545A93AEB}">
  <sheetPr codeName="Foglio4"/>
  <dimension ref="A1:O75"/>
  <sheetViews>
    <sheetView showGridLines="0" zoomScaleNormal="100" workbookViewId="0">
      <selection activeCell="B18" sqref="B18"/>
    </sheetView>
  </sheetViews>
  <sheetFormatPr defaultColWidth="9.109375" defaultRowHeight="13.2" x14ac:dyDescent="0.25"/>
  <cols>
    <col min="1" max="1" width="3.33203125" style="10" customWidth="1"/>
    <col min="2" max="2" width="4.6640625" style="10" customWidth="1"/>
    <col min="3" max="3" width="2.5546875" style="10" bestFit="1" customWidth="1"/>
    <col min="4" max="4" width="53" style="10" customWidth="1"/>
    <col min="5" max="6" width="13" style="10" bestFit="1" customWidth="1"/>
    <col min="7" max="7" width="21.44140625" style="10" customWidth="1"/>
    <col min="8" max="8" width="21.5546875" style="10" customWidth="1"/>
    <col min="9" max="9" width="9.109375" style="10"/>
    <col min="10" max="10" width="10.88671875" style="10" bestFit="1" customWidth="1"/>
    <col min="11" max="11" width="12.5546875" bestFit="1" customWidth="1"/>
    <col min="16" max="249" width="9.109375" style="10"/>
    <col min="250" max="250" width="3.33203125" style="10" customWidth="1"/>
    <col min="251" max="251" width="4.6640625" style="10" customWidth="1"/>
    <col min="252" max="252" width="2.5546875" style="10" bestFit="1" customWidth="1"/>
    <col min="253" max="253" width="53" style="10" customWidth="1"/>
    <col min="254" max="255" width="17.6640625" style="10" customWidth="1"/>
    <col min="256" max="256" width="21.44140625" style="10" customWidth="1"/>
    <col min="257" max="257" width="21.5546875" style="10" customWidth="1"/>
    <col min="258" max="505" width="9.109375" style="10"/>
    <col min="506" max="506" width="3.33203125" style="10" customWidth="1"/>
    <col min="507" max="507" width="4.6640625" style="10" customWidth="1"/>
    <col min="508" max="508" width="2.5546875" style="10" bestFit="1" customWidth="1"/>
    <col min="509" max="509" width="53" style="10" customWidth="1"/>
    <col min="510" max="511" width="17.6640625" style="10" customWidth="1"/>
    <col min="512" max="512" width="21.44140625" style="10" customWidth="1"/>
    <col min="513" max="513" width="21.5546875" style="10" customWidth="1"/>
    <col min="514" max="761" width="9.109375" style="10"/>
    <col min="762" max="762" width="3.33203125" style="10" customWidth="1"/>
    <col min="763" max="763" width="4.6640625" style="10" customWidth="1"/>
    <col min="764" max="764" width="2.5546875" style="10" bestFit="1" customWidth="1"/>
    <col min="765" max="765" width="53" style="10" customWidth="1"/>
    <col min="766" max="767" width="17.6640625" style="10" customWidth="1"/>
    <col min="768" max="768" width="21.44140625" style="10" customWidth="1"/>
    <col min="769" max="769" width="21.5546875" style="10" customWidth="1"/>
    <col min="770" max="1017" width="9.109375" style="10"/>
    <col min="1018" max="1018" width="3.33203125" style="10" customWidth="1"/>
    <col min="1019" max="1019" width="4.6640625" style="10" customWidth="1"/>
    <col min="1020" max="1020" width="2.5546875" style="10" bestFit="1" customWidth="1"/>
    <col min="1021" max="1021" width="53" style="10" customWidth="1"/>
    <col min="1022" max="1023" width="17.6640625" style="10" customWidth="1"/>
    <col min="1024" max="1024" width="21.44140625" style="10" customWidth="1"/>
    <col min="1025" max="1025" width="21.5546875" style="10" customWidth="1"/>
    <col min="1026" max="1273" width="9.109375" style="10"/>
    <col min="1274" max="1274" width="3.33203125" style="10" customWidth="1"/>
    <col min="1275" max="1275" width="4.6640625" style="10" customWidth="1"/>
    <col min="1276" max="1276" width="2.5546875" style="10" bestFit="1" customWidth="1"/>
    <col min="1277" max="1277" width="53" style="10" customWidth="1"/>
    <col min="1278" max="1279" width="17.6640625" style="10" customWidth="1"/>
    <col min="1280" max="1280" width="21.44140625" style="10" customWidth="1"/>
    <col min="1281" max="1281" width="21.5546875" style="10" customWidth="1"/>
    <col min="1282" max="1529" width="9.109375" style="10"/>
    <col min="1530" max="1530" width="3.33203125" style="10" customWidth="1"/>
    <col min="1531" max="1531" width="4.6640625" style="10" customWidth="1"/>
    <col min="1532" max="1532" width="2.5546875" style="10" bestFit="1" customWidth="1"/>
    <col min="1533" max="1533" width="53" style="10" customWidth="1"/>
    <col min="1534" max="1535" width="17.6640625" style="10" customWidth="1"/>
    <col min="1536" max="1536" width="21.44140625" style="10" customWidth="1"/>
    <col min="1537" max="1537" width="21.5546875" style="10" customWidth="1"/>
    <col min="1538" max="1785" width="9.109375" style="10"/>
    <col min="1786" max="1786" width="3.33203125" style="10" customWidth="1"/>
    <col min="1787" max="1787" width="4.6640625" style="10" customWidth="1"/>
    <col min="1788" max="1788" width="2.5546875" style="10" bestFit="1" customWidth="1"/>
    <col min="1789" max="1789" width="53" style="10" customWidth="1"/>
    <col min="1790" max="1791" width="17.6640625" style="10" customWidth="1"/>
    <col min="1792" max="1792" width="21.44140625" style="10" customWidth="1"/>
    <col min="1793" max="1793" width="21.5546875" style="10" customWidth="1"/>
    <col min="1794" max="2041" width="9.109375" style="10"/>
    <col min="2042" max="2042" width="3.33203125" style="10" customWidth="1"/>
    <col min="2043" max="2043" width="4.6640625" style="10" customWidth="1"/>
    <col min="2044" max="2044" width="2.5546875" style="10" bestFit="1" customWidth="1"/>
    <col min="2045" max="2045" width="53" style="10" customWidth="1"/>
    <col min="2046" max="2047" width="17.6640625" style="10" customWidth="1"/>
    <col min="2048" max="2048" width="21.44140625" style="10" customWidth="1"/>
    <col min="2049" max="2049" width="21.5546875" style="10" customWidth="1"/>
    <col min="2050" max="2297" width="9.109375" style="10"/>
    <col min="2298" max="2298" width="3.33203125" style="10" customWidth="1"/>
    <col min="2299" max="2299" width="4.6640625" style="10" customWidth="1"/>
    <col min="2300" max="2300" width="2.5546875" style="10" bestFit="1" customWidth="1"/>
    <col min="2301" max="2301" width="53" style="10" customWidth="1"/>
    <col min="2302" max="2303" width="17.6640625" style="10" customWidth="1"/>
    <col min="2304" max="2304" width="21.44140625" style="10" customWidth="1"/>
    <col min="2305" max="2305" width="21.5546875" style="10" customWidth="1"/>
    <col min="2306" max="2553" width="9.109375" style="10"/>
    <col min="2554" max="2554" width="3.33203125" style="10" customWidth="1"/>
    <col min="2555" max="2555" width="4.6640625" style="10" customWidth="1"/>
    <col min="2556" max="2556" width="2.5546875" style="10" bestFit="1" customWidth="1"/>
    <col min="2557" max="2557" width="53" style="10" customWidth="1"/>
    <col min="2558" max="2559" width="17.6640625" style="10" customWidth="1"/>
    <col min="2560" max="2560" width="21.44140625" style="10" customWidth="1"/>
    <col min="2561" max="2561" width="21.5546875" style="10" customWidth="1"/>
    <col min="2562" max="2809" width="9.109375" style="10"/>
    <col min="2810" max="2810" width="3.33203125" style="10" customWidth="1"/>
    <col min="2811" max="2811" width="4.6640625" style="10" customWidth="1"/>
    <col min="2812" max="2812" width="2.5546875" style="10" bestFit="1" customWidth="1"/>
    <col min="2813" max="2813" width="53" style="10" customWidth="1"/>
    <col min="2814" max="2815" width="17.6640625" style="10" customWidth="1"/>
    <col min="2816" max="2816" width="21.44140625" style="10" customWidth="1"/>
    <col min="2817" max="2817" width="21.5546875" style="10" customWidth="1"/>
    <col min="2818" max="3065" width="9.109375" style="10"/>
    <col min="3066" max="3066" width="3.33203125" style="10" customWidth="1"/>
    <col min="3067" max="3067" width="4.6640625" style="10" customWidth="1"/>
    <col min="3068" max="3068" width="2.5546875" style="10" bestFit="1" customWidth="1"/>
    <col min="3069" max="3069" width="53" style="10" customWidth="1"/>
    <col min="3070" max="3071" width="17.6640625" style="10" customWidth="1"/>
    <col min="3072" max="3072" width="21.44140625" style="10" customWidth="1"/>
    <col min="3073" max="3073" width="21.5546875" style="10" customWidth="1"/>
    <col min="3074" max="3321" width="9.109375" style="10"/>
    <col min="3322" max="3322" width="3.33203125" style="10" customWidth="1"/>
    <col min="3323" max="3323" width="4.6640625" style="10" customWidth="1"/>
    <col min="3324" max="3324" width="2.5546875" style="10" bestFit="1" customWidth="1"/>
    <col min="3325" max="3325" width="53" style="10" customWidth="1"/>
    <col min="3326" max="3327" width="17.6640625" style="10" customWidth="1"/>
    <col min="3328" max="3328" width="21.44140625" style="10" customWidth="1"/>
    <col min="3329" max="3329" width="21.5546875" style="10" customWidth="1"/>
    <col min="3330" max="3577" width="9.109375" style="10"/>
    <col min="3578" max="3578" width="3.33203125" style="10" customWidth="1"/>
    <col min="3579" max="3579" width="4.6640625" style="10" customWidth="1"/>
    <col min="3580" max="3580" width="2.5546875" style="10" bestFit="1" customWidth="1"/>
    <col min="3581" max="3581" width="53" style="10" customWidth="1"/>
    <col min="3582" max="3583" width="17.6640625" style="10" customWidth="1"/>
    <col min="3584" max="3584" width="21.44140625" style="10" customWidth="1"/>
    <col min="3585" max="3585" width="21.5546875" style="10" customWidth="1"/>
    <col min="3586" max="3833" width="9.109375" style="10"/>
    <col min="3834" max="3834" width="3.33203125" style="10" customWidth="1"/>
    <col min="3835" max="3835" width="4.6640625" style="10" customWidth="1"/>
    <col min="3836" max="3836" width="2.5546875" style="10" bestFit="1" customWidth="1"/>
    <col min="3837" max="3837" width="53" style="10" customWidth="1"/>
    <col min="3838" max="3839" width="17.6640625" style="10" customWidth="1"/>
    <col min="3840" max="3840" width="21.44140625" style="10" customWidth="1"/>
    <col min="3841" max="3841" width="21.5546875" style="10" customWidth="1"/>
    <col min="3842" max="4089" width="9.109375" style="10"/>
    <col min="4090" max="4090" width="3.33203125" style="10" customWidth="1"/>
    <col min="4091" max="4091" width="4.6640625" style="10" customWidth="1"/>
    <col min="4092" max="4092" width="2.5546875" style="10" bestFit="1" customWidth="1"/>
    <col min="4093" max="4093" width="53" style="10" customWidth="1"/>
    <col min="4094" max="4095" width="17.6640625" style="10" customWidth="1"/>
    <col min="4096" max="4096" width="21.44140625" style="10" customWidth="1"/>
    <col min="4097" max="4097" width="21.5546875" style="10" customWidth="1"/>
    <col min="4098" max="4345" width="9.109375" style="10"/>
    <col min="4346" max="4346" width="3.33203125" style="10" customWidth="1"/>
    <col min="4347" max="4347" width="4.6640625" style="10" customWidth="1"/>
    <col min="4348" max="4348" width="2.5546875" style="10" bestFit="1" customWidth="1"/>
    <col min="4349" max="4349" width="53" style="10" customWidth="1"/>
    <col min="4350" max="4351" width="17.6640625" style="10" customWidth="1"/>
    <col min="4352" max="4352" width="21.44140625" style="10" customWidth="1"/>
    <col min="4353" max="4353" width="21.5546875" style="10" customWidth="1"/>
    <col min="4354" max="4601" width="9.109375" style="10"/>
    <col min="4602" max="4602" width="3.33203125" style="10" customWidth="1"/>
    <col min="4603" max="4603" width="4.6640625" style="10" customWidth="1"/>
    <col min="4604" max="4604" width="2.5546875" style="10" bestFit="1" customWidth="1"/>
    <col min="4605" max="4605" width="53" style="10" customWidth="1"/>
    <col min="4606" max="4607" width="17.6640625" style="10" customWidth="1"/>
    <col min="4608" max="4608" width="21.44140625" style="10" customWidth="1"/>
    <col min="4609" max="4609" width="21.5546875" style="10" customWidth="1"/>
    <col min="4610" max="4857" width="9.109375" style="10"/>
    <col min="4858" max="4858" width="3.33203125" style="10" customWidth="1"/>
    <col min="4859" max="4859" width="4.6640625" style="10" customWidth="1"/>
    <col min="4860" max="4860" width="2.5546875" style="10" bestFit="1" customWidth="1"/>
    <col min="4861" max="4861" width="53" style="10" customWidth="1"/>
    <col min="4862" max="4863" width="17.6640625" style="10" customWidth="1"/>
    <col min="4864" max="4864" width="21.44140625" style="10" customWidth="1"/>
    <col min="4865" max="4865" width="21.5546875" style="10" customWidth="1"/>
    <col min="4866" max="5113" width="9.109375" style="10"/>
    <col min="5114" max="5114" width="3.33203125" style="10" customWidth="1"/>
    <col min="5115" max="5115" width="4.6640625" style="10" customWidth="1"/>
    <col min="5116" max="5116" width="2.5546875" style="10" bestFit="1" customWidth="1"/>
    <col min="5117" max="5117" width="53" style="10" customWidth="1"/>
    <col min="5118" max="5119" width="17.6640625" style="10" customWidth="1"/>
    <col min="5120" max="5120" width="21.44140625" style="10" customWidth="1"/>
    <col min="5121" max="5121" width="21.5546875" style="10" customWidth="1"/>
    <col min="5122" max="5369" width="9.109375" style="10"/>
    <col min="5370" max="5370" width="3.33203125" style="10" customWidth="1"/>
    <col min="5371" max="5371" width="4.6640625" style="10" customWidth="1"/>
    <col min="5372" max="5372" width="2.5546875" style="10" bestFit="1" customWidth="1"/>
    <col min="5373" max="5373" width="53" style="10" customWidth="1"/>
    <col min="5374" max="5375" width="17.6640625" style="10" customWidth="1"/>
    <col min="5376" max="5376" width="21.44140625" style="10" customWidth="1"/>
    <col min="5377" max="5377" width="21.5546875" style="10" customWidth="1"/>
    <col min="5378" max="5625" width="9.109375" style="10"/>
    <col min="5626" max="5626" width="3.33203125" style="10" customWidth="1"/>
    <col min="5627" max="5627" width="4.6640625" style="10" customWidth="1"/>
    <col min="5628" max="5628" width="2.5546875" style="10" bestFit="1" customWidth="1"/>
    <col min="5629" max="5629" width="53" style="10" customWidth="1"/>
    <col min="5630" max="5631" width="17.6640625" style="10" customWidth="1"/>
    <col min="5632" max="5632" width="21.44140625" style="10" customWidth="1"/>
    <col min="5633" max="5633" width="21.5546875" style="10" customWidth="1"/>
    <col min="5634" max="5881" width="9.109375" style="10"/>
    <col min="5882" max="5882" width="3.33203125" style="10" customWidth="1"/>
    <col min="5883" max="5883" width="4.6640625" style="10" customWidth="1"/>
    <col min="5884" max="5884" width="2.5546875" style="10" bestFit="1" customWidth="1"/>
    <col min="5885" max="5885" width="53" style="10" customWidth="1"/>
    <col min="5886" max="5887" width="17.6640625" style="10" customWidth="1"/>
    <col min="5888" max="5888" width="21.44140625" style="10" customWidth="1"/>
    <col min="5889" max="5889" width="21.5546875" style="10" customWidth="1"/>
    <col min="5890" max="6137" width="9.109375" style="10"/>
    <col min="6138" max="6138" width="3.33203125" style="10" customWidth="1"/>
    <col min="6139" max="6139" width="4.6640625" style="10" customWidth="1"/>
    <col min="6140" max="6140" width="2.5546875" style="10" bestFit="1" customWidth="1"/>
    <col min="6141" max="6141" width="53" style="10" customWidth="1"/>
    <col min="6142" max="6143" width="17.6640625" style="10" customWidth="1"/>
    <col min="6144" max="6144" width="21.44140625" style="10" customWidth="1"/>
    <col min="6145" max="6145" width="21.5546875" style="10" customWidth="1"/>
    <col min="6146" max="6393" width="9.109375" style="10"/>
    <col min="6394" max="6394" width="3.33203125" style="10" customWidth="1"/>
    <col min="6395" max="6395" width="4.6640625" style="10" customWidth="1"/>
    <col min="6396" max="6396" width="2.5546875" style="10" bestFit="1" customWidth="1"/>
    <col min="6397" max="6397" width="53" style="10" customWidth="1"/>
    <col min="6398" max="6399" width="17.6640625" style="10" customWidth="1"/>
    <col min="6400" max="6400" width="21.44140625" style="10" customWidth="1"/>
    <col min="6401" max="6401" width="21.5546875" style="10" customWidth="1"/>
    <col min="6402" max="6649" width="9.109375" style="10"/>
    <col min="6650" max="6650" width="3.33203125" style="10" customWidth="1"/>
    <col min="6651" max="6651" width="4.6640625" style="10" customWidth="1"/>
    <col min="6652" max="6652" width="2.5546875" style="10" bestFit="1" customWidth="1"/>
    <col min="6653" max="6653" width="53" style="10" customWidth="1"/>
    <col min="6654" max="6655" width="17.6640625" style="10" customWidth="1"/>
    <col min="6656" max="6656" width="21.44140625" style="10" customWidth="1"/>
    <col min="6657" max="6657" width="21.5546875" style="10" customWidth="1"/>
    <col min="6658" max="6905" width="9.109375" style="10"/>
    <col min="6906" max="6906" width="3.33203125" style="10" customWidth="1"/>
    <col min="6907" max="6907" width="4.6640625" style="10" customWidth="1"/>
    <col min="6908" max="6908" width="2.5546875" style="10" bestFit="1" customWidth="1"/>
    <col min="6909" max="6909" width="53" style="10" customWidth="1"/>
    <col min="6910" max="6911" width="17.6640625" style="10" customWidth="1"/>
    <col min="6912" max="6912" width="21.44140625" style="10" customWidth="1"/>
    <col min="6913" max="6913" width="21.5546875" style="10" customWidth="1"/>
    <col min="6914" max="7161" width="9.109375" style="10"/>
    <col min="7162" max="7162" width="3.33203125" style="10" customWidth="1"/>
    <col min="7163" max="7163" width="4.6640625" style="10" customWidth="1"/>
    <col min="7164" max="7164" width="2.5546875" style="10" bestFit="1" customWidth="1"/>
    <col min="7165" max="7165" width="53" style="10" customWidth="1"/>
    <col min="7166" max="7167" width="17.6640625" style="10" customWidth="1"/>
    <col min="7168" max="7168" width="21.44140625" style="10" customWidth="1"/>
    <col min="7169" max="7169" width="21.5546875" style="10" customWidth="1"/>
    <col min="7170" max="7417" width="9.109375" style="10"/>
    <col min="7418" max="7418" width="3.33203125" style="10" customWidth="1"/>
    <col min="7419" max="7419" width="4.6640625" style="10" customWidth="1"/>
    <col min="7420" max="7420" width="2.5546875" style="10" bestFit="1" customWidth="1"/>
    <col min="7421" max="7421" width="53" style="10" customWidth="1"/>
    <col min="7422" max="7423" width="17.6640625" style="10" customWidth="1"/>
    <col min="7424" max="7424" width="21.44140625" style="10" customWidth="1"/>
    <col min="7425" max="7425" width="21.5546875" style="10" customWidth="1"/>
    <col min="7426" max="7673" width="9.109375" style="10"/>
    <col min="7674" max="7674" width="3.33203125" style="10" customWidth="1"/>
    <col min="7675" max="7675" width="4.6640625" style="10" customWidth="1"/>
    <col min="7676" max="7676" width="2.5546875" style="10" bestFit="1" customWidth="1"/>
    <col min="7677" max="7677" width="53" style="10" customWidth="1"/>
    <col min="7678" max="7679" width="17.6640625" style="10" customWidth="1"/>
    <col min="7680" max="7680" width="21.44140625" style="10" customWidth="1"/>
    <col min="7681" max="7681" width="21.5546875" style="10" customWidth="1"/>
    <col min="7682" max="7929" width="9.109375" style="10"/>
    <col min="7930" max="7930" width="3.33203125" style="10" customWidth="1"/>
    <col min="7931" max="7931" width="4.6640625" style="10" customWidth="1"/>
    <col min="7932" max="7932" width="2.5546875" style="10" bestFit="1" customWidth="1"/>
    <col min="7933" max="7933" width="53" style="10" customWidth="1"/>
    <col min="7934" max="7935" width="17.6640625" style="10" customWidth="1"/>
    <col min="7936" max="7936" width="21.44140625" style="10" customWidth="1"/>
    <col min="7937" max="7937" width="21.5546875" style="10" customWidth="1"/>
    <col min="7938" max="8185" width="9.109375" style="10"/>
    <col min="8186" max="8186" width="3.33203125" style="10" customWidth="1"/>
    <col min="8187" max="8187" width="4.6640625" style="10" customWidth="1"/>
    <col min="8188" max="8188" width="2.5546875" style="10" bestFit="1" customWidth="1"/>
    <col min="8189" max="8189" width="53" style="10" customWidth="1"/>
    <col min="8190" max="8191" width="17.6640625" style="10" customWidth="1"/>
    <col min="8192" max="8192" width="21.44140625" style="10" customWidth="1"/>
    <col min="8193" max="8193" width="21.5546875" style="10" customWidth="1"/>
    <col min="8194" max="8441" width="9.109375" style="10"/>
    <col min="8442" max="8442" width="3.33203125" style="10" customWidth="1"/>
    <col min="8443" max="8443" width="4.6640625" style="10" customWidth="1"/>
    <col min="8444" max="8444" width="2.5546875" style="10" bestFit="1" customWidth="1"/>
    <col min="8445" max="8445" width="53" style="10" customWidth="1"/>
    <col min="8446" max="8447" width="17.6640625" style="10" customWidth="1"/>
    <col min="8448" max="8448" width="21.44140625" style="10" customWidth="1"/>
    <col min="8449" max="8449" width="21.5546875" style="10" customWidth="1"/>
    <col min="8450" max="8697" width="9.109375" style="10"/>
    <col min="8698" max="8698" width="3.33203125" style="10" customWidth="1"/>
    <col min="8699" max="8699" width="4.6640625" style="10" customWidth="1"/>
    <col min="8700" max="8700" width="2.5546875" style="10" bestFit="1" customWidth="1"/>
    <col min="8701" max="8701" width="53" style="10" customWidth="1"/>
    <col min="8702" max="8703" width="17.6640625" style="10" customWidth="1"/>
    <col min="8704" max="8704" width="21.44140625" style="10" customWidth="1"/>
    <col min="8705" max="8705" width="21.5546875" style="10" customWidth="1"/>
    <col min="8706" max="8953" width="9.109375" style="10"/>
    <col min="8954" max="8954" width="3.33203125" style="10" customWidth="1"/>
    <col min="8955" max="8955" width="4.6640625" style="10" customWidth="1"/>
    <col min="8956" max="8956" width="2.5546875" style="10" bestFit="1" customWidth="1"/>
    <col min="8957" max="8957" width="53" style="10" customWidth="1"/>
    <col min="8958" max="8959" width="17.6640625" style="10" customWidth="1"/>
    <col min="8960" max="8960" width="21.44140625" style="10" customWidth="1"/>
    <col min="8961" max="8961" width="21.5546875" style="10" customWidth="1"/>
    <col min="8962" max="9209" width="9.109375" style="10"/>
    <col min="9210" max="9210" width="3.33203125" style="10" customWidth="1"/>
    <col min="9211" max="9211" width="4.6640625" style="10" customWidth="1"/>
    <col min="9212" max="9212" width="2.5546875" style="10" bestFit="1" customWidth="1"/>
    <col min="9213" max="9213" width="53" style="10" customWidth="1"/>
    <col min="9214" max="9215" width="17.6640625" style="10" customWidth="1"/>
    <col min="9216" max="9216" width="21.44140625" style="10" customWidth="1"/>
    <col min="9217" max="9217" width="21.5546875" style="10" customWidth="1"/>
    <col min="9218" max="9465" width="9.109375" style="10"/>
    <col min="9466" max="9466" width="3.33203125" style="10" customWidth="1"/>
    <col min="9467" max="9467" width="4.6640625" style="10" customWidth="1"/>
    <col min="9468" max="9468" width="2.5546875" style="10" bestFit="1" customWidth="1"/>
    <col min="9469" max="9469" width="53" style="10" customWidth="1"/>
    <col min="9470" max="9471" width="17.6640625" style="10" customWidth="1"/>
    <col min="9472" max="9472" width="21.44140625" style="10" customWidth="1"/>
    <col min="9473" max="9473" width="21.5546875" style="10" customWidth="1"/>
    <col min="9474" max="9721" width="9.109375" style="10"/>
    <col min="9722" max="9722" width="3.33203125" style="10" customWidth="1"/>
    <col min="9723" max="9723" width="4.6640625" style="10" customWidth="1"/>
    <col min="9724" max="9724" width="2.5546875" style="10" bestFit="1" customWidth="1"/>
    <col min="9725" max="9725" width="53" style="10" customWidth="1"/>
    <col min="9726" max="9727" width="17.6640625" style="10" customWidth="1"/>
    <col min="9728" max="9728" width="21.44140625" style="10" customWidth="1"/>
    <col min="9729" max="9729" width="21.5546875" style="10" customWidth="1"/>
    <col min="9730" max="9977" width="9.109375" style="10"/>
    <col min="9978" max="9978" width="3.33203125" style="10" customWidth="1"/>
    <col min="9979" max="9979" width="4.6640625" style="10" customWidth="1"/>
    <col min="9980" max="9980" width="2.5546875" style="10" bestFit="1" customWidth="1"/>
    <col min="9981" max="9981" width="53" style="10" customWidth="1"/>
    <col min="9982" max="9983" width="17.6640625" style="10" customWidth="1"/>
    <col min="9984" max="9984" width="21.44140625" style="10" customWidth="1"/>
    <col min="9985" max="9985" width="21.5546875" style="10" customWidth="1"/>
    <col min="9986" max="10233" width="9.109375" style="10"/>
    <col min="10234" max="10234" width="3.33203125" style="10" customWidth="1"/>
    <col min="10235" max="10235" width="4.6640625" style="10" customWidth="1"/>
    <col min="10236" max="10236" width="2.5546875" style="10" bestFit="1" customWidth="1"/>
    <col min="10237" max="10237" width="53" style="10" customWidth="1"/>
    <col min="10238" max="10239" width="17.6640625" style="10" customWidth="1"/>
    <col min="10240" max="10240" width="21.44140625" style="10" customWidth="1"/>
    <col min="10241" max="10241" width="21.5546875" style="10" customWidth="1"/>
    <col min="10242" max="10489" width="9.109375" style="10"/>
    <col min="10490" max="10490" width="3.33203125" style="10" customWidth="1"/>
    <col min="10491" max="10491" width="4.6640625" style="10" customWidth="1"/>
    <col min="10492" max="10492" width="2.5546875" style="10" bestFit="1" customWidth="1"/>
    <col min="10493" max="10493" width="53" style="10" customWidth="1"/>
    <col min="10494" max="10495" width="17.6640625" style="10" customWidth="1"/>
    <col min="10496" max="10496" width="21.44140625" style="10" customWidth="1"/>
    <col min="10497" max="10497" width="21.5546875" style="10" customWidth="1"/>
    <col min="10498" max="10745" width="9.109375" style="10"/>
    <col min="10746" max="10746" width="3.33203125" style="10" customWidth="1"/>
    <col min="10747" max="10747" width="4.6640625" style="10" customWidth="1"/>
    <col min="10748" max="10748" width="2.5546875" style="10" bestFit="1" customWidth="1"/>
    <col min="10749" max="10749" width="53" style="10" customWidth="1"/>
    <col min="10750" max="10751" width="17.6640625" style="10" customWidth="1"/>
    <col min="10752" max="10752" width="21.44140625" style="10" customWidth="1"/>
    <col min="10753" max="10753" width="21.5546875" style="10" customWidth="1"/>
    <col min="10754" max="11001" width="9.109375" style="10"/>
    <col min="11002" max="11002" width="3.33203125" style="10" customWidth="1"/>
    <col min="11003" max="11003" width="4.6640625" style="10" customWidth="1"/>
    <col min="11004" max="11004" width="2.5546875" style="10" bestFit="1" customWidth="1"/>
    <col min="11005" max="11005" width="53" style="10" customWidth="1"/>
    <col min="11006" max="11007" width="17.6640625" style="10" customWidth="1"/>
    <col min="11008" max="11008" width="21.44140625" style="10" customWidth="1"/>
    <col min="11009" max="11009" width="21.5546875" style="10" customWidth="1"/>
    <col min="11010" max="11257" width="9.109375" style="10"/>
    <col min="11258" max="11258" width="3.33203125" style="10" customWidth="1"/>
    <col min="11259" max="11259" width="4.6640625" style="10" customWidth="1"/>
    <col min="11260" max="11260" width="2.5546875" style="10" bestFit="1" customWidth="1"/>
    <col min="11261" max="11261" width="53" style="10" customWidth="1"/>
    <col min="11262" max="11263" width="17.6640625" style="10" customWidth="1"/>
    <col min="11264" max="11264" width="21.44140625" style="10" customWidth="1"/>
    <col min="11265" max="11265" width="21.5546875" style="10" customWidth="1"/>
    <col min="11266" max="11513" width="9.109375" style="10"/>
    <col min="11514" max="11514" width="3.33203125" style="10" customWidth="1"/>
    <col min="11515" max="11515" width="4.6640625" style="10" customWidth="1"/>
    <col min="11516" max="11516" width="2.5546875" style="10" bestFit="1" customWidth="1"/>
    <col min="11517" max="11517" width="53" style="10" customWidth="1"/>
    <col min="11518" max="11519" width="17.6640625" style="10" customWidth="1"/>
    <col min="11520" max="11520" width="21.44140625" style="10" customWidth="1"/>
    <col min="11521" max="11521" width="21.5546875" style="10" customWidth="1"/>
    <col min="11522" max="11769" width="9.109375" style="10"/>
    <col min="11770" max="11770" width="3.33203125" style="10" customWidth="1"/>
    <col min="11771" max="11771" width="4.6640625" style="10" customWidth="1"/>
    <col min="11772" max="11772" width="2.5546875" style="10" bestFit="1" customWidth="1"/>
    <col min="11773" max="11773" width="53" style="10" customWidth="1"/>
    <col min="11774" max="11775" width="17.6640625" style="10" customWidth="1"/>
    <col min="11776" max="11776" width="21.44140625" style="10" customWidth="1"/>
    <col min="11777" max="11777" width="21.5546875" style="10" customWidth="1"/>
    <col min="11778" max="12025" width="9.109375" style="10"/>
    <col min="12026" max="12026" width="3.33203125" style="10" customWidth="1"/>
    <col min="12027" max="12027" width="4.6640625" style="10" customWidth="1"/>
    <col min="12028" max="12028" width="2.5546875" style="10" bestFit="1" customWidth="1"/>
    <col min="12029" max="12029" width="53" style="10" customWidth="1"/>
    <col min="12030" max="12031" width="17.6640625" style="10" customWidth="1"/>
    <col min="12032" max="12032" width="21.44140625" style="10" customWidth="1"/>
    <col min="12033" max="12033" width="21.5546875" style="10" customWidth="1"/>
    <col min="12034" max="12281" width="9.109375" style="10"/>
    <col min="12282" max="12282" width="3.33203125" style="10" customWidth="1"/>
    <col min="12283" max="12283" width="4.6640625" style="10" customWidth="1"/>
    <col min="12284" max="12284" width="2.5546875" style="10" bestFit="1" customWidth="1"/>
    <col min="12285" max="12285" width="53" style="10" customWidth="1"/>
    <col min="12286" max="12287" width="17.6640625" style="10" customWidth="1"/>
    <col min="12288" max="12288" width="21.44140625" style="10" customWidth="1"/>
    <col min="12289" max="12289" width="21.5546875" style="10" customWidth="1"/>
    <col min="12290" max="12537" width="9.109375" style="10"/>
    <col min="12538" max="12538" width="3.33203125" style="10" customWidth="1"/>
    <col min="12539" max="12539" width="4.6640625" style="10" customWidth="1"/>
    <col min="12540" max="12540" width="2.5546875" style="10" bestFit="1" customWidth="1"/>
    <col min="12541" max="12541" width="53" style="10" customWidth="1"/>
    <col min="12542" max="12543" width="17.6640625" style="10" customWidth="1"/>
    <col min="12544" max="12544" width="21.44140625" style="10" customWidth="1"/>
    <col min="12545" max="12545" width="21.5546875" style="10" customWidth="1"/>
    <col min="12546" max="12793" width="9.109375" style="10"/>
    <col min="12794" max="12794" width="3.33203125" style="10" customWidth="1"/>
    <col min="12795" max="12795" width="4.6640625" style="10" customWidth="1"/>
    <col min="12796" max="12796" width="2.5546875" style="10" bestFit="1" customWidth="1"/>
    <col min="12797" max="12797" width="53" style="10" customWidth="1"/>
    <col min="12798" max="12799" width="17.6640625" style="10" customWidth="1"/>
    <col min="12800" max="12800" width="21.44140625" style="10" customWidth="1"/>
    <col min="12801" max="12801" width="21.5546875" style="10" customWidth="1"/>
    <col min="12802" max="13049" width="9.109375" style="10"/>
    <col min="13050" max="13050" width="3.33203125" style="10" customWidth="1"/>
    <col min="13051" max="13051" width="4.6640625" style="10" customWidth="1"/>
    <col min="13052" max="13052" width="2.5546875" style="10" bestFit="1" customWidth="1"/>
    <col min="13053" max="13053" width="53" style="10" customWidth="1"/>
    <col min="13054" max="13055" width="17.6640625" style="10" customWidth="1"/>
    <col min="13056" max="13056" width="21.44140625" style="10" customWidth="1"/>
    <col min="13057" max="13057" width="21.5546875" style="10" customWidth="1"/>
    <col min="13058" max="13305" width="9.109375" style="10"/>
    <col min="13306" max="13306" width="3.33203125" style="10" customWidth="1"/>
    <col min="13307" max="13307" width="4.6640625" style="10" customWidth="1"/>
    <col min="13308" max="13308" width="2.5546875" style="10" bestFit="1" customWidth="1"/>
    <col min="13309" max="13309" width="53" style="10" customWidth="1"/>
    <col min="13310" max="13311" width="17.6640625" style="10" customWidth="1"/>
    <col min="13312" max="13312" width="21.44140625" style="10" customWidth="1"/>
    <col min="13313" max="13313" width="21.5546875" style="10" customWidth="1"/>
    <col min="13314" max="13561" width="9.109375" style="10"/>
    <col min="13562" max="13562" width="3.33203125" style="10" customWidth="1"/>
    <col min="13563" max="13563" width="4.6640625" style="10" customWidth="1"/>
    <col min="13564" max="13564" width="2.5546875" style="10" bestFit="1" customWidth="1"/>
    <col min="13565" max="13565" width="53" style="10" customWidth="1"/>
    <col min="13566" max="13567" width="17.6640625" style="10" customWidth="1"/>
    <col min="13568" max="13568" width="21.44140625" style="10" customWidth="1"/>
    <col min="13569" max="13569" width="21.5546875" style="10" customWidth="1"/>
    <col min="13570" max="13817" width="9.109375" style="10"/>
    <col min="13818" max="13818" width="3.33203125" style="10" customWidth="1"/>
    <col min="13819" max="13819" width="4.6640625" style="10" customWidth="1"/>
    <col min="13820" max="13820" width="2.5546875" style="10" bestFit="1" customWidth="1"/>
    <col min="13821" max="13821" width="53" style="10" customWidth="1"/>
    <col min="13822" max="13823" width="17.6640625" style="10" customWidth="1"/>
    <col min="13824" max="13824" width="21.44140625" style="10" customWidth="1"/>
    <col min="13825" max="13825" width="21.5546875" style="10" customWidth="1"/>
    <col min="13826" max="14073" width="9.109375" style="10"/>
    <col min="14074" max="14074" width="3.33203125" style="10" customWidth="1"/>
    <col min="14075" max="14075" width="4.6640625" style="10" customWidth="1"/>
    <col min="14076" max="14076" width="2.5546875" style="10" bestFit="1" customWidth="1"/>
    <col min="14077" max="14077" width="53" style="10" customWidth="1"/>
    <col min="14078" max="14079" width="17.6640625" style="10" customWidth="1"/>
    <col min="14080" max="14080" width="21.44140625" style="10" customWidth="1"/>
    <col min="14081" max="14081" width="21.5546875" style="10" customWidth="1"/>
    <col min="14082" max="14329" width="9.109375" style="10"/>
    <col min="14330" max="14330" width="3.33203125" style="10" customWidth="1"/>
    <col min="14331" max="14331" width="4.6640625" style="10" customWidth="1"/>
    <col min="14332" max="14332" width="2.5546875" style="10" bestFit="1" customWidth="1"/>
    <col min="14333" max="14333" width="53" style="10" customWidth="1"/>
    <col min="14334" max="14335" width="17.6640625" style="10" customWidth="1"/>
    <col min="14336" max="14336" width="21.44140625" style="10" customWidth="1"/>
    <col min="14337" max="14337" width="21.5546875" style="10" customWidth="1"/>
    <col min="14338" max="14585" width="9.109375" style="10"/>
    <col min="14586" max="14586" width="3.33203125" style="10" customWidth="1"/>
    <col min="14587" max="14587" width="4.6640625" style="10" customWidth="1"/>
    <col min="14588" max="14588" width="2.5546875" style="10" bestFit="1" customWidth="1"/>
    <col min="14589" max="14589" width="53" style="10" customWidth="1"/>
    <col min="14590" max="14591" width="17.6640625" style="10" customWidth="1"/>
    <col min="14592" max="14592" width="21.44140625" style="10" customWidth="1"/>
    <col min="14593" max="14593" width="21.5546875" style="10" customWidth="1"/>
    <col min="14594" max="14841" width="9.109375" style="10"/>
    <col min="14842" max="14842" width="3.33203125" style="10" customWidth="1"/>
    <col min="14843" max="14843" width="4.6640625" style="10" customWidth="1"/>
    <col min="14844" max="14844" width="2.5546875" style="10" bestFit="1" customWidth="1"/>
    <col min="14845" max="14845" width="53" style="10" customWidth="1"/>
    <col min="14846" max="14847" width="17.6640625" style="10" customWidth="1"/>
    <col min="14848" max="14848" width="21.44140625" style="10" customWidth="1"/>
    <col min="14849" max="14849" width="21.5546875" style="10" customWidth="1"/>
    <col min="14850" max="15097" width="9.109375" style="10"/>
    <col min="15098" max="15098" width="3.33203125" style="10" customWidth="1"/>
    <col min="15099" max="15099" width="4.6640625" style="10" customWidth="1"/>
    <col min="15100" max="15100" width="2.5546875" style="10" bestFit="1" customWidth="1"/>
    <col min="15101" max="15101" width="53" style="10" customWidth="1"/>
    <col min="15102" max="15103" width="17.6640625" style="10" customWidth="1"/>
    <col min="15104" max="15104" width="21.44140625" style="10" customWidth="1"/>
    <col min="15105" max="15105" width="21.5546875" style="10" customWidth="1"/>
    <col min="15106" max="15353" width="9.109375" style="10"/>
    <col min="15354" max="15354" width="3.33203125" style="10" customWidth="1"/>
    <col min="15355" max="15355" width="4.6640625" style="10" customWidth="1"/>
    <col min="15356" max="15356" width="2.5546875" style="10" bestFit="1" customWidth="1"/>
    <col min="15357" max="15357" width="53" style="10" customWidth="1"/>
    <col min="15358" max="15359" width="17.6640625" style="10" customWidth="1"/>
    <col min="15360" max="15360" width="21.44140625" style="10" customWidth="1"/>
    <col min="15361" max="15361" width="21.5546875" style="10" customWidth="1"/>
    <col min="15362" max="15609" width="9.109375" style="10"/>
    <col min="15610" max="15610" width="3.33203125" style="10" customWidth="1"/>
    <col min="15611" max="15611" width="4.6640625" style="10" customWidth="1"/>
    <col min="15612" max="15612" width="2.5546875" style="10" bestFit="1" customWidth="1"/>
    <col min="15613" max="15613" width="53" style="10" customWidth="1"/>
    <col min="15614" max="15615" width="17.6640625" style="10" customWidth="1"/>
    <col min="15616" max="15616" width="21.44140625" style="10" customWidth="1"/>
    <col min="15617" max="15617" width="21.5546875" style="10" customWidth="1"/>
    <col min="15618" max="15865" width="9.109375" style="10"/>
    <col min="15866" max="15866" width="3.33203125" style="10" customWidth="1"/>
    <col min="15867" max="15867" width="4.6640625" style="10" customWidth="1"/>
    <col min="15868" max="15868" width="2.5546875" style="10" bestFit="1" customWidth="1"/>
    <col min="15869" max="15869" width="53" style="10" customWidth="1"/>
    <col min="15870" max="15871" width="17.6640625" style="10" customWidth="1"/>
    <col min="15872" max="15872" width="21.44140625" style="10" customWidth="1"/>
    <col min="15873" max="15873" width="21.5546875" style="10" customWidth="1"/>
    <col min="15874" max="16121" width="9.109375" style="10"/>
    <col min="16122" max="16122" width="3.33203125" style="10" customWidth="1"/>
    <col min="16123" max="16123" width="4.6640625" style="10" customWidth="1"/>
    <col min="16124" max="16124" width="2.5546875" style="10" bestFit="1" customWidth="1"/>
    <col min="16125" max="16125" width="53" style="10" customWidth="1"/>
    <col min="16126" max="16127" width="17.6640625" style="10" customWidth="1"/>
    <col min="16128" max="16128" width="21.44140625" style="10" customWidth="1"/>
    <col min="16129" max="16129" width="21.5546875" style="10" customWidth="1"/>
    <col min="16130" max="16384" width="9.109375" style="10"/>
  </cols>
  <sheetData>
    <row r="1" spans="1:11" s="9" customFormat="1" ht="21" customHeight="1" x14ac:dyDescent="0.3">
      <c r="A1" s="281" t="s">
        <v>15</v>
      </c>
      <c r="B1" s="281"/>
      <c r="C1" s="281"/>
      <c r="D1" s="281"/>
      <c r="E1" s="281"/>
      <c r="F1" s="281"/>
      <c r="G1" s="281"/>
      <c r="H1" s="281"/>
    </row>
    <row r="2" spans="1:11" x14ac:dyDescent="0.25">
      <c r="A2" s="11"/>
    </row>
    <row r="3" spans="1:11" ht="21" x14ac:dyDescent="0.4">
      <c r="A3" s="282" t="s">
        <v>156</v>
      </c>
      <c r="B3" s="282"/>
      <c r="C3" s="282"/>
      <c r="D3" s="282"/>
      <c r="E3" s="282"/>
      <c r="F3" s="282"/>
      <c r="G3" s="282"/>
      <c r="H3" s="282"/>
    </row>
    <row r="4" spans="1:11" ht="13.8" thickBot="1" x14ac:dyDescent="0.3">
      <c r="A4" s="11"/>
    </row>
    <row r="5" spans="1:11" ht="15" thickTop="1" x14ac:dyDescent="0.3">
      <c r="A5" s="88"/>
      <c r="B5" s="13"/>
      <c r="C5" s="13"/>
      <c r="D5" s="290" t="s">
        <v>157</v>
      </c>
      <c r="E5" s="285">
        <v>2024</v>
      </c>
      <c r="F5" s="287">
        <v>2023</v>
      </c>
      <c r="G5" s="89" t="s">
        <v>18</v>
      </c>
      <c r="H5" s="16" t="s">
        <v>18</v>
      </c>
    </row>
    <row r="6" spans="1:11" ht="15" thickBot="1" x14ac:dyDescent="0.35">
      <c r="A6" s="90"/>
      <c r="B6" s="18"/>
      <c r="C6" s="18"/>
      <c r="D6" s="291"/>
      <c r="E6" s="286"/>
      <c r="F6" s="288"/>
      <c r="G6" s="91" t="s">
        <v>19</v>
      </c>
      <c r="H6" s="21" t="s">
        <v>20</v>
      </c>
    </row>
    <row r="7" spans="1:11" ht="15" thickTop="1" x14ac:dyDescent="0.3">
      <c r="A7" s="88"/>
      <c r="B7" s="13"/>
      <c r="C7" s="14"/>
      <c r="D7" s="40" t="s">
        <v>158</v>
      </c>
      <c r="E7" s="92"/>
      <c r="F7" s="93"/>
      <c r="G7" s="14"/>
      <c r="H7" s="43"/>
    </row>
    <row r="8" spans="1:11" ht="14.4" x14ac:dyDescent="0.3">
      <c r="A8" s="94" t="s">
        <v>25</v>
      </c>
      <c r="B8" s="23"/>
      <c r="C8" s="24"/>
      <c r="D8" s="23" t="s">
        <v>159</v>
      </c>
      <c r="E8" s="46">
        <f>Passivo_Dettaglio!J6</f>
        <v>0</v>
      </c>
      <c r="F8" s="47">
        <f>Passivo_Dettaglio!E6</f>
        <v>0</v>
      </c>
      <c r="G8" s="24" t="s">
        <v>160</v>
      </c>
      <c r="H8" s="43" t="s">
        <v>160</v>
      </c>
      <c r="K8" s="30"/>
    </row>
    <row r="9" spans="1:11" ht="14.4" x14ac:dyDescent="0.3">
      <c r="A9" s="94" t="s">
        <v>44</v>
      </c>
      <c r="B9" s="23"/>
      <c r="C9" s="24"/>
      <c r="D9" s="23" t="s">
        <v>161</v>
      </c>
      <c r="E9" s="95">
        <f>SUM(E10:E14)</f>
        <v>0</v>
      </c>
      <c r="F9" s="96">
        <f>SUM(F10:F14)</f>
        <v>0</v>
      </c>
      <c r="G9" s="24"/>
      <c r="H9" s="43"/>
      <c r="K9" s="30"/>
    </row>
    <row r="10" spans="1:11" ht="14.4" x14ac:dyDescent="0.3">
      <c r="A10" s="94"/>
      <c r="B10" s="23" t="s">
        <v>86</v>
      </c>
      <c r="C10" s="24"/>
      <c r="D10" s="66" t="s">
        <v>162</v>
      </c>
      <c r="E10" s="46">
        <f>Passivo_Dettaglio!J8</f>
        <v>0</v>
      </c>
      <c r="F10" s="47">
        <f>Passivo_Dettaglio!E8</f>
        <v>0</v>
      </c>
      <c r="G10" s="24" t="s">
        <v>163</v>
      </c>
      <c r="H10" s="43" t="s">
        <v>163</v>
      </c>
      <c r="K10" s="30"/>
    </row>
    <row r="11" spans="1:11" ht="14.4" x14ac:dyDescent="0.3">
      <c r="A11" s="94"/>
      <c r="B11" s="23" t="s">
        <v>89</v>
      </c>
      <c r="C11" s="24"/>
      <c r="D11" s="66" t="s">
        <v>164</v>
      </c>
      <c r="E11" s="46">
        <f>Passivo_Dettaglio!J9</f>
        <v>0</v>
      </c>
      <c r="F11" s="47">
        <f>Passivo_Dettaglio!E9</f>
        <v>0</v>
      </c>
      <c r="G11" s="24"/>
      <c r="H11" s="43"/>
      <c r="K11" s="30"/>
    </row>
    <row r="12" spans="1:11" ht="14.4" x14ac:dyDescent="0.3">
      <c r="A12" s="94"/>
      <c r="B12" s="23" t="s">
        <v>97</v>
      </c>
      <c r="C12" s="24"/>
      <c r="D12" s="66" t="s">
        <v>165</v>
      </c>
      <c r="E12" s="46">
        <f>Passivo_Dettaglio!J10</f>
        <v>0</v>
      </c>
      <c r="F12" s="47">
        <f>Passivo_Dettaglio!E10</f>
        <v>0</v>
      </c>
      <c r="G12" s="24"/>
      <c r="H12" s="43"/>
      <c r="K12" s="30"/>
    </row>
    <row r="13" spans="1:11" ht="14.4" x14ac:dyDescent="0.3">
      <c r="A13" s="94"/>
      <c r="B13" s="23" t="s">
        <v>166</v>
      </c>
      <c r="C13" s="24"/>
      <c r="D13" s="61" t="s">
        <v>167</v>
      </c>
      <c r="E13" s="46">
        <f>Passivo_Dettaglio!J11</f>
        <v>0</v>
      </c>
      <c r="F13" s="47">
        <f>Passivo_Dettaglio!E11</f>
        <v>0</v>
      </c>
      <c r="G13" s="24"/>
      <c r="H13" s="43"/>
      <c r="K13" s="30"/>
    </row>
    <row r="14" spans="1:11" ht="14.4" x14ac:dyDescent="0.3">
      <c r="A14" s="94"/>
      <c r="B14" s="23" t="s">
        <v>168</v>
      </c>
      <c r="C14" s="24"/>
      <c r="D14" s="66" t="s">
        <v>169</v>
      </c>
      <c r="E14" s="46">
        <f>Passivo_Dettaglio!J12</f>
        <v>0</v>
      </c>
      <c r="F14" s="47">
        <f>Passivo_Dettaglio!E12</f>
        <v>0</v>
      </c>
      <c r="G14" s="24"/>
      <c r="H14" s="43"/>
      <c r="K14" s="30"/>
    </row>
    <row r="15" spans="1:11" ht="14.4" x14ac:dyDescent="0.3">
      <c r="A15" s="94" t="s">
        <v>54</v>
      </c>
      <c r="B15" s="23"/>
      <c r="C15" s="24"/>
      <c r="D15" s="23" t="s">
        <v>170</v>
      </c>
      <c r="E15" s="46">
        <f>CE!$D$85</f>
        <v>1925373.7500000058</v>
      </c>
      <c r="F15" s="47">
        <f>Passivo_Dettaglio!E13</f>
        <v>694988.23</v>
      </c>
      <c r="G15" s="24" t="s">
        <v>171</v>
      </c>
      <c r="H15" s="43" t="s">
        <v>171</v>
      </c>
      <c r="K15" s="30"/>
    </row>
    <row r="16" spans="1:11" ht="14.4" x14ac:dyDescent="0.3">
      <c r="A16" s="94" t="s">
        <v>80</v>
      </c>
      <c r="B16" s="23"/>
      <c r="C16" s="24"/>
      <c r="D16" s="23" t="s">
        <v>172</v>
      </c>
      <c r="E16" s="46">
        <f>Passivo_Dettaglio!J14</f>
        <v>1147856.8099999991</v>
      </c>
      <c r="F16" s="47">
        <f>Passivo_Dettaglio!E14</f>
        <v>452868.58</v>
      </c>
      <c r="G16" s="24"/>
      <c r="H16" s="43"/>
      <c r="K16" s="30"/>
    </row>
    <row r="17" spans="1:11" ht="14.4" x14ac:dyDescent="0.3">
      <c r="A17" s="94" t="s">
        <v>173</v>
      </c>
      <c r="B17" s="23"/>
      <c r="C17" s="24"/>
      <c r="D17" s="23" t="s">
        <v>174</v>
      </c>
      <c r="E17" s="46">
        <f>Passivo_Dettaglio!J15</f>
        <v>0</v>
      </c>
      <c r="F17" s="47">
        <f>Passivo_Dettaglio!E15</f>
        <v>0</v>
      </c>
      <c r="G17" s="24"/>
      <c r="H17" s="43"/>
      <c r="K17" s="30"/>
    </row>
    <row r="18" spans="1:11" ht="15" thickBot="1" x14ac:dyDescent="0.35">
      <c r="A18" s="94"/>
      <c r="B18" s="23"/>
      <c r="C18" s="24"/>
      <c r="D18" s="40"/>
      <c r="E18" s="41"/>
      <c r="F18" s="42"/>
      <c r="G18" s="24"/>
      <c r="H18" s="43"/>
      <c r="K18" s="30"/>
    </row>
    <row r="19" spans="1:11" ht="15" thickBot="1" x14ac:dyDescent="0.35">
      <c r="A19" s="94"/>
      <c r="B19" s="23"/>
      <c r="C19" s="24"/>
      <c r="D19" s="49" t="s">
        <v>175</v>
      </c>
      <c r="E19" s="97">
        <f>E8+E9+E15+E16+E17</f>
        <v>3073230.5600000052</v>
      </c>
      <c r="F19" s="98">
        <f>F8+F9+F15+F16+F17</f>
        <v>1147856.81</v>
      </c>
      <c r="G19" s="99"/>
      <c r="H19" s="100"/>
      <c r="K19" s="30"/>
    </row>
    <row r="20" spans="1:11" ht="14.4" x14ac:dyDescent="0.3">
      <c r="A20" s="94"/>
      <c r="B20" s="23"/>
      <c r="C20" s="24"/>
      <c r="D20" s="23"/>
      <c r="E20" s="41"/>
      <c r="F20" s="42"/>
      <c r="G20" s="24"/>
      <c r="H20" s="43"/>
      <c r="K20" s="30"/>
    </row>
    <row r="21" spans="1:11" ht="14.4" x14ac:dyDescent="0.3">
      <c r="A21" s="94"/>
      <c r="B21" s="23"/>
      <c r="C21" s="24"/>
      <c r="D21" s="40" t="s">
        <v>176</v>
      </c>
      <c r="E21" s="41"/>
      <c r="F21" s="42"/>
      <c r="G21" s="24"/>
      <c r="H21" s="43"/>
      <c r="K21" s="30"/>
    </row>
    <row r="22" spans="1:11" ht="14.4" x14ac:dyDescent="0.3">
      <c r="A22" s="94"/>
      <c r="B22" s="23">
        <v>1</v>
      </c>
      <c r="C22" s="24"/>
      <c r="D22" s="23" t="s">
        <v>177</v>
      </c>
      <c r="E22" s="46">
        <f>Passivo_Dettaglio!J20</f>
        <v>0</v>
      </c>
      <c r="F22" s="47">
        <f>Passivo_Dettaglio!E20</f>
        <v>0</v>
      </c>
      <c r="G22" s="24" t="s">
        <v>178</v>
      </c>
      <c r="H22" s="43" t="s">
        <v>178</v>
      </c>
      <c r="K22" s="30"/>
    </row>
    <row r="23" spans="1:11" ht="14.4" x14ac:dyDescent="0.3">
      <c r="A23" s="94"/>
      <c r="B23" s="23">
        <v>2</v>
      </c>
      <c r="C23" s="24"/>
      <c r="D23" s="23" t="s">
        <v>179</v>
      </c>
      <c r="E23" s="46">
        <f>Passivo_Dettaglio!J21</f>
        <v>0</v>
      </c>
      <c r="F23" s="47">
        <f>Passivo_Dettaglio!E21</f>
        <v>0</v>
      </c>
      <c r="G23" s="24" t="s">
        <v>180</v>
      </c>
      <c r="H23" s="43" t="s">
        <v>180</v>
      </c>
      <c r="K23" s="30"/>
    </row>
    <row r="24" spans="1:11" ht="14.4" x14ac:dyDescent="0.3">
      <c r="A24" s="94"/>
      <c r="B24" s="23">
        <v>3</v>
      </c>
      <c r="C24" s="24"/>
      <c r="D24" s="23" t="s">
        <v>181</v>
      </c>
      <c r="E24" s="46">
        <f>Passivo_Dettaglio!J22</f>
        <v>0</v>
      </c>
      <c r="F24" s="47">
        <f>Passivo_Dettaglio!E22</f>
        <v>0</v>
      </c>
      <c r="G24" s="24" t="s">
        <v>182</v>
      </c>
      <c r="H24" s="43" t="s">
        <v>182</v>
      </c>
      <c r="K24" s="30"/>
    </row>
    <row r="25" spans="1:11" ht="15" thickBot="1" x14ac:dyDescent="0.35">
      <c r="A25" s="94"/>
      <c r="B25" s="23"/>
      <c r="C25" s="24"/>
      <c r="D25" s="40"/>
      <c r="E25" s="41"/>
      <c r="F25" s="42"/>
      <c r="G25" s="24"/>
      <c r="H25" s="43"/>
      <c r="K25" s="30"/>
    </row>
    <row r="26" spans="1:11" ht="15" thickBot="1" x14ac:dyDescent="0.35">
      <c r="A26" s="94"/>
      <c r="B26" s="23"/>
      <c r="C26" s="24"/>
      <c r="D26" s="49" t="s">
        <v>183</v>
      </c>
      <c r="E26" s="97">
        <f>E22+E23+E24</f>
        <v>0</v>
      </c>
      <c r="F26" s="98">
        <f>F22+F23+F24</f>
        <v>0</v>
      </c>
      <c r="G26" s="101"/>
      <c r="H26" s="102"/>
      <c r="K26" s="30"/>
    </row>
    <row r="27" spans="1:11" ht="14.4" x14ac:dyDescent="0.3">
      <c r="A27" s="94"/>
      <c r="B27" s="23"/>
      <c r="C27" s="24"/>
      <c r="D27" s="49"/>
      <c r="E27" s="41"/>
      <c r="F27" s="42"/>
      <c r="G27" s="24"/>
      <c r="H27" s="43"/>
      <c r="K27" s="30"/>
    </row>
    <row r="28" spans="1:11" ht="15" thickBot="1" x14ac:dyDescent="0.35">
      <c r="A28" s="94"/>
      <c r="B28" s="23"/>
      <c r="C28" s="24"/>
      <c r="D28" s="103" t="s">
        <v>184</v>
      </c>
      <c r="E28" s="46">
        <f>Passivo_Dettaglio!J26</f>
        <v>0</v>
      </c>
      <c r="F28" s="47">
        <f>Passivo_Dettaglio!E26</f>
        <v>0</v>
      </c>
      <c r="G28" s="24" t="s">
        <v>185</v>
      </c>
      <c r="H28" s="43" t="s">
        <v>185</v>
      </c>
      <c r="K28" s="30"/>
    </row>
    <row r="29" spans="1:11" ht="15" thickBot="1" x14ac:dyDescent="0.35">
      <c r="A29" s="94"/>
      <c r="B29" s="23"/>
      <c r="C29" s="24"/>
      <c r="D29" s="49" t="s">
        <v>186</v>
      </c>
      <c r="E29" s="97">
        <f>E28</f>
        <v>0</v>
      </c>
      <c r="F29" s="98">
        <f>F28</f>
        <v>0</v>
      </c>
      <c r="G29" s="101"/>
      <c r="H29" s="102"/>
      <c r="K29" s="30"/>
    </row>
    <row r="30" spans="1:11" ht="14.4" x14ac:dyDescent="0.3">
      <c r="A30" s="94"/>
      <c r="B30" s="23"/>
      <c r="C30" s="24"/>
      <c r="D30" s="49"/>
      <c r="E30" s="41"/>
      <c r="F30" s="42"/>
      <c r="G30" s="24"/>
      <c r="H30" s="43"/>
      <c r="K30" s="30"/>
    </row>
    <row r="31" spans="1:11" ht="14.4" x14ac:dyDescent="0.3">
      <c r="A31" s="94"/>
      <c r="B31" s="23"/>
      <c r="C31" s="24"/>
      <c r="D31" s="104" t="s">
        <v>187</v>
      </c>
      <c r="E31" s="41"/>
      <c r="F31" s="42"/>
      <c r="G31" s="24"/>
      <c r="H31" s="43"/>
      <c r="K31" s="30"/>
    </row>
    <row r="32" spans="1:11" ht="14.4" x14ac:dyDescent="0.3">
      <c r="A32" s="94"/>
      <c r="B32" s="23">
        <v>1</v>
      </c>
      <c r="C32" s="24"/>
      <c r="D32" s="23" t="s">
        <v>188</v>
      </c>
      <c r="E32" s="58">
        <f>E33+E34+E35+E36</f>
        <v>0</v>
      </c>
      <c r="F32" s="59">
        <f>F33+F34+F35+F36</f>
        <v>0</v>
      </c>
      <c r="G32" s="24"/>
      <c r="H32" s="43"/>
      <c r="K32" s="30"/>
    </row>
    <row r="33" spans="1:11" ht="14.4" x14ac:dyDescent="0.3">
      <c r="A33" s="94"/>
      <c r="B33" s="23"/>
      <c r="C33" s="24" t="s">
        <v>189</v>
      </c>
      <c r="D33" s="66" t="s">
        <v>190</v>
      </c>
      <c r="E33" s="46">
        <f>Passivo_Dettaglio!J31</f>
        <v>0</v>
      </c>
      <c r="F33" s="47">
        <f>Passivo_Dettaglio!E31</f>
        <v>0</v>
      </c>
      <c r="G33" s="24" t="s">
        <v>191</v>
      </c>
      <c r="H33" s="43" t="s">
        <v>192</v>
      </c>
      <c r="K33" s="30"/>
    </row>
    <row r="34" spans="1:11" ht="14.4" x14ac:dyDescent="0.3">
      <c r="A34" s="94"/>
      <c r="B34" s="23"/>
      <c r="C34" s="24" t="s">
        <v>86</v>
      </c>
      <c r="D34" s="66" t="s">
        <v>193</v>
      </c>
      <c r="E34" s="46">
        <f>Passivo_Dettaglio!J32</f>
        <v>0</v>
      </c>
      <c r="F34" s="47">
        <f>Passivo_Dettaglio!E32</f>
        <v>0</v>
      </c>
      <c r="G34" s="24"/>
      <c r="H34" s="43"/>
      <c r="K34" s="30"/>
    </row>
    <row r="35" spans="1:11" ht="14.4" x14ac:dyDescent="0.3">
      <c r="A35" s="94"/>
      <c r="B35" s="23"/>
      <c r="C35" s="24" t="s">
        <v>89</v>
      </c>
      <c r="D35" s="66" t="s">
        <v>194</v>
      </c>
      <c r="E35" s="46">
        <f>Passivo_Dettaglio!J33</f>
        <v>0</v>
      </c>
      <c r="F35" s="47">
        <f>Passivo_Dettaglio!E33</f>
        <v>0</v>
      </c>
      <c r="G35" s="24" t="s">
        <v>195</v>
      </c>
      <c r="H35" s="43" t="s">
        <v>196</v>
      </c>
      <c r="K35" s="30"/>
    </row>
    <row r="36" spans="1:11" ht="14.4" x14ac:dyDescent="0.3">
      <c r="A36" s="94"/>
      <c r="B36" s="105"/>
      <c r="C36" s="24" t="s">
        <v>97</v>
      </c>
      <c r="D36" s="66" t="s">
        <v>197</v>
      </c>
      <c r="E36" s="46">
        <f>Passivo_Dettaglio!J34</f>
        <v>0</v>
      </c>
      <c r="F36" s="47">
        <f>Passivo_Dettaglio!E34</f>
        <v>0</v>
      </c>
      <c r="G36" s="24" t="s">
        <v>198</v>
      </c>
      <c r="H36" s="43"/>
      <c r="K36" s="30"/>
    </row>
    <row r="37" spans="1:11" ht="14.4" x14ac:dyDescent="0.3">
      <c r="A37" s="94"/>
      <c r="B37" s="23">
        <v>2</v>
      </c>
      <c r="C37" s="24"/>
      <c r="D37" s="23" t="s">
        <v>199</v>
      </c>
      <c r="E37" s="46">
        <f>Passivo_Dettaglio!J35</f>
        <v>9288362.2100000009</v>
      </c>
      <c r="F37" s="47">
        <f>Passivo_Dettaglio!E35</f>
        <v>12128401.76</v>
      </c>
      <c r="G37" s="24" t="s">
        <v>200</v>
      </c>
      <c r="H37" s="43" t="s">
        <v>201</v>
      </c>
      <c r="K37" s="30"/>
    </row>
    <row r="38" spans="1:11" ht="14.4" x14ac:dyDescent="0.3">
      <c r="A38" s="94"/>
      <c r="B38" s="23">
        <v>3</v>
      </c>
      <c r="C38" s="24"/>
      <c r="D38" s="23" t="s">
        <v>202</v>
      </c>
      <c r="E38" s="46">
        <f>Passivo_Dettaglio!J36</f>
        <v>0</v>
      </c>
      <c r="F38" s="47">
        <f>Passivo_Dettaglio!E36</f>
        <v>0</v>
      </c>
      <c r="G38" s="24" t="s">
        <v>201</v>
      </c>
      <c r="H38" s="43" t="s">
        <v>198</v>
      </c>
      <c r="K38" s="30"/>
    </row>
    <row r="39" spans="1:11" ht="14.4" x14ac:dyDescent="0.3">
      <c r="A39" s="94"/>
      <c r="B39" s="23">
        <v>4</v>
      </c>
      <c r="C39" s="106"/>
      <c r="D39" s="48" t="s">
        <v>203</v>
      </c>
      <c r="E39" s="58">
        <f>E40+E41+E42+E43+E44</f>
        <v>2586500</v>
      </c>
      <c r="F39" s="59">
        <f>F40+F41+F42+F43+F44</f>
        <v>655586.89</v>
      </c>
      <c r="G39" s="24"/>
      <c r="H39" s="43"/>
      <c r="K39" s="30"/>
    </row>
    <row r="40" spans="1:11" ht="14.4" x14ac:dyDescent="0.3">
      <c r="A40" s="94"/>
      <c r="B40" s="105"/>
      <c r="C40" s="24" t="s">
        <v>60</v>
      </c>
      <c r="D40" s="61" t="s">
        <v>204</v>
      </c>
      <c r="E40" s="46">
        <f>Passivo_Dettaglio!J38</f>
        <v>0</v>
      </c>
      <c r="F40" s="47">
        <f>Passivo_Dettaglio!E38</f>
        <v>0</v>
      </c>
      <c r="G40" s="24"/>
      <c r="H40" s="43"/>
      <c r="K40" s="30"/>
    </row>
    <row r="41" spans="1:11" ht="14.4" x14ac:dyDescent="0.3">
      <c r="A41" s="94"/>
      <c r="B41" s="105"/>
      <c r="C41" s="24" t="s">
        <v>86</v>
      </c>
      <c r="D41" s="61" t="s">
        <v>93</v>
      </c>
      <c r="E41" s="46">
        <f>Passivo_Dettaglio!J39</f>
        <v>0</v>
      </c>
      <c r="F41" s="47">
        <f>Passivo_Dettaglio!E39</f>
        <v>0</v>
      </c>
      <c r="G41" s="24"/>
      <c r="H41" s="43"/>
      <c r="K41" s="30"/>
    </row>
    <row r="42" spans="1:11" ht="14.4" x14ac:dyDescent="0.3">
      <c r="A42" s="94"/>
      <c r="B42" s="23"/>
      <c r="C42" s="24" t="s">
        <v>89</v>
      </c>
      <c r="D42" s="66" t="s">
        <v>84</v>
      </c>
      <c r="E42" s="46">
        <f>Passivo_Dettaglio!J40</f>
        <v>0</v>
      </c>
      <c r="F42" s="47">
        <f>Passivo_Dettaglio!E40</f>
        <v>0</v>
      </c>
      <c r="G42" s="24" t="s">
        <v>205</v>
      </c>
      <c r="H42" s="43" t="s">
        <v>206</v>
      </c>
      <c r="K42" s="30"/>
    </row>
    <row r="43" spans="1:11" ht="14.4" x14ac:dyDescent="0.3">
      <c r="A43" s="94"/>
      <c r="B43" s="23"/>
      <c r="C43" s="24" t="s">
        <v>97</v>
      </c>
      <c r="D43" s="66" t="s">
        <v>87</v>
      </c>
      <c r="E43" s="46">
        <f>Passivo_Dettaglio!J41</f>
        <v>0</v>
      </c>
      <c r="F43" s="47">
        <f>Passivo_Dettaglio!E41</f>
        <v>0</v>
      </c>
      <c r="G43" s="24" t="s">
        <v>207</v>
      </c>
      <c r="H43" s="43" t="s">
        <v>205</v>
      </c>
      <c r="K43" s="30"/>
    </row>
    <row r="44" spans="1:11" ht="14.4" x14ac:dyDescent="0.3">
      <c r="A44" s="94"/>
      <c r="B44" s="23"/>
      <c r="C44" s="24" t="s">
        <v>166</v>
      </c>
      <c r="D44" s="66" t="s">
        <v>90</v>
      </c>
      <c r="E44" s="46">
        <f>Passivo_Dettaglio!J42</f>
        <v>2586500</v>
      </c>
      <c r="F44" s="47">
        <f>Passivo_Dettaglio!E42</f>
        <v>655586.89</v>
      </c>
      <c r="G44" s="24"/>
      <c r="H44" s="43"/>
      <c r="K44" s="30"/>
    </row>
    <row r="45" spans="1:11" ht="14.4" x14ac:dyDescent="0.3">
      <c r="A45" s="94"/>
      <c r="B45" s="23">
        <v>5</v>
      </c>
      <c r="C45" s="24"/>
      <c r="D45" s="23" t="s">
        <v>208</v>
      </c>
      <c r="E45" s="58">
        <f>E46+E47+E48+E49</f>
        <v>213895.62</v>
      </c>
      <c r="F45" s="59">
        <f>F46+F47+F48+F49</f>
        <v>188555.00999999998</v>
      </c>
      <c r="G45" s="24" t="s">
        <v>209</v>
      </c>
      <c r="H45" s="43" t="s">
        <v>210</v>
      </c>
      <c r="K45" s="30"/>
    </row>
    <row r="46" spans="1:11" ht="14.4" x14ac:dyDescent="0.3">
      <c r="A46" s="94"/>
      <c r="B46" s="23"/>
      <c r="C46" s="24" t="s">
        <v>60</v>
      </c>
      <c r="D46" s="66" t="s">
        <v>211</v>
      </c>
      <c r="E46" s="46">
        <f>Passivo_Dettaglio!J44</f>
        <v>1259.53</v>
      </c>
      <c r="F46" s="47">
        <f>Passivo_Dettaglio!E44</f>
        <v>1283.24</v>
      </c>
      <c r="G46" s="24"/>
      <c r="H46" s="43"/>
      <c r="K46" s="30"/>
    </row>
    <row r="47" spans="1:11" ht="14.4" x14ac:dyDescent="0.3">
      <c r="A47" s="94"/>
      <c r="B47" s="23"/>
      <c r="C47" s="24" t="s">
        <v>86</v>
      </c>
      <c r="D47" s="66" t="s">
        <v>212</v>
      </c>
      <c r="E47" s="46">
        <f>Passivo_Dettaglio!J45</f>
        <v>0</v>
      </c>
      <c r="F47" s="47">
        <f>Passivo_Dettaglio!E45</f>
        <v>0</v>
      </c>
      <c r="G47" s="24"/>
      <c r="H47" s="43"/>
      <c r="K47" s="30"/>
    </row>
    <row r="48" spans="1:11" ht="14.4" x14ac:dyDescent="0.3">
      <c r="A48" s="94"/>
      <c r="B48" s="23"/>
      <c r="C48" s="24" t="s">
        <v>89</v>
      </c>
      <c r="D48" s="66" t="s">
        <v>213</v>
      </c>
      <c r="E48" s="46">
        <f>Passivo_Dettaglio!J46</f>
        <v>0</v>
      </c>
      <c r="F48" s="47">
        <f>Passivo_Dettaglio!E46</f>
        <v>0</v>
      </c>
      <c r="G48" s="24"/>
      <c r="H48" s="43"/>
      <c r="K48" s="30"/>
    </row>
    <row r="49" spans="1:11" ht="15" thickBot="1" x14ac:dyDescent="0.35">
      <c r="A49" s="94"/>
      <c r="B49" s="23"/>
      <c r="C49" s="24" t="s">
        <v>97</v>
      </c>
      <c r="D49" s="66" t="s">
        <v>125</v>
      </c>
      <c r="E49" s="46">
        <f>Passivo_Dettaglio!J47</f>
        <v>212636.09</v>
      </c>
      <c r="F49" s="47">
        <f>Passivo_Dettaglio!E47</f>
        <v>187271.77</v>
      </c>
      <c r="G49" s="24"/>
      <c r="H49" s="43"/>
      <c r="K49" s="30"/>
    </row>
    <row r="50" spans="1:11" ht="15" thickBot="1" x14ac:dyDescent="0.35">
      <c r="A50" s="107"/>
      <c r="B50" s="108"/>
      <c r="C50" s="109"/>
      <c r="D50" s="110" t="s">
        <v>214</v>
      </c>
      <c r="E50" s="97">
        <f>E32+E37+E38+E39+E45</f>
        <v>12088757.83</v>
      </c>
      <c r="F50" s="98">
        <f>F32+F37+F38+F39+F45</f>
        <v>12972543.66</v>
      </c>
      <c r="G50" s="99"/>
      <c r="H50" s="100"/>
      <c r="K50" s="30"/>
    </row>
    <row r="51" spans="1:11" ht="14.4" x14ac:dyDescent="0.3">
      <c r="A51" s="94"/>
      <c r="B51" s="23"/>
      <c r="C51" s="24"/>
      <c r="D51" s="23"/>
      <c r="E51" s="41"/>
      <c r="F51" s="42"/>
      <c r="G51" s="24"/>
      <c r="H51" s="43"/>
      <c r="K51" s="30"/>
    </row>
    <row r="52" spans="1:11" ht="14.4" x14ac:dyDescent="0.3">
      <c r="A52" s="94"/>
      <c r="B52" s="23"/>
      <c r="C52" s="24"/>
      <c r="D52" s="104" t="s">
        <v>215</v>
      </c>
      <c r="E52" s="41"/>
      <c r="F52" s="42"/>
      <c r="G52" s="24"/>
      <c r="H52" s="43"/>
      <c r="K52" s="30"/>
    </row>
    <row r="53" spans="1:11" ht="14.4" x14ac:dyDescent="0.3">
      <c r="A53" s="94" t="s">
        <v>25</v>
      </c>
      <c r="B53" s="23"/>
      <c r="C53" s="24"/>
      <c r="D53" s="23" t="s">
        <v>216</v>
      </c>
      <c r="E53" s="46">
        <f>Passivo_Dettaglio!J51</f>
        <v>29478.21</v>
      </c>
      <c r="F53" s="47">
        <f>Passivo_Dettaglio!E51</f>
        <v>25207.07</v>
      </c>
      <c r="G53" s="24" t="s">
        <v>217</v>
      </c>
      <c r="H53" s="43" t="s">
        <v>217</v>
      </c>
      <c r="K53" s="30"/>
    </row>
    <row r="54" spans="1:11" ht="14.4" x14ac:dyDescent="0.3">
      <c r="A54" s="94" t="s">
        <v>44</v>
      </c>
      <c r="B54" s="23"/>
      <c r="C54" s="24"/>
      <c r="D54" s="23" t="s">
        <v>218</v>
      </c>
      <c r="E54" s="58">
        <f>E55+E58+E59</f>
        <v>0</v>
      </c>
      <c r="F54" s="59">
        <f>F55+F58+F59</f>
        <v>0</v>
      </c>
      <c r="G54" s="24" t="s">
        <v>217</v>
      </c>
      <c r="H54" s="43" t="s">
        <v>217</v>
      </c>
      <c r="K54" s="30"/>
    </row>
    <row r="55" spans="1:11" ht="14.4" x14ac:dyDescent="0.3">
      <c r="A55" s="94"/>
      <c r="B55" s="23">
        <v>1</v>
      </c>
      <c r="C55" s="24"/>
      <c r="D55" s="23" t="s">
        <v>219</v>
      </c>
      <c r="E55" s="58">
        <f>E56+E57</f>
        <v>0</v>
      </c>
      <c r="F55" s="59">
        <f>F56+F57</f>
        <v>0</v>
      </c>
      <c r="G55" s="24"/>
      <c r="H55" s="43"/>
      <c r="K55" s="30"/>
    </row>
    <row r="56" spans="1:11" ht="14.4" x14ac:dyDescent="0.3">
      <c r="A56" s="94"/>
      <c r="B56" s="23"/>
      <c r="C56" s="24" t="s">
        <v>60</v>
      </c>
      <c r="D56" s="23" t="s">
        <v>220</v>
      </c>
      <c r="E56" s="46">
        <f>Passivo_Dettaglio!J54</f>
        <v>0</v>
      </c>
      <c r="F56" s="47">
        <f>Passivo_Dettaglio!E54</f>
        <v>0</v>
      </c>
      <c r="G56" s="24"/>
      <c r="H56" s="43"/>
      <c r="K56" s="30"/>
    </row>
    <row r="57" spans="1:11" ht="14.4" x14ac:dyDescent="0.3">
      <c r="A57" s="94"/>
      <c r="B57" s="23"/>
      <c r="C57" s="24" t="s">
        <v>86</v>
      </c>
      <c r="D57" s="23" t="s">
        <v>221</v>
      </c>
      <c r="E57" s="46">
        <f>Passivo_Dettaglio!J55</f>
        <v>0</v>
      </c>
      <c r="F57" s="47">
        <f>Passivo_Dettaglio!E55</f>
        <v>0</v>
      </c>
      <c r="G57" s="24"/>
      <c r="H57" s="43"/>
      <c r="K57" s="30"/>
    </row>
    <row r="58" spans="1:11" ht="14.4" x14ac:dyDescent="0.3">
      <c r="A58" s="94"/>
      <c r="B58" s="23">
        <v>2</v>
      </c>
      <c r="C58" s="24"/>
      <c r="D58" s="23" t="s">
        <v>222</v>
      </c>
      <c r="E58" s="46">
        <f>Passivo_Dettaglio!J56</f>
        <v>0</v>
      </c>
      <c r="F58" s="47">
        <f>Passivo_Dettaglio!E56</f>
        <v>0</v>
      </c>
      <c r="G58" s="24"/>
      <c r="H58" s="43"/>
      <c r="K58" s="30"/>
    </row>
    <row r="59" spans="1:11" ht="15" thickBot="1" x14ac:dyDescent="0.35">
      <c r="A59" s="94"/>
      <c r="B59" s="23">
        <v>3</v>
      </c>
      <c r="C59" s="24"/>
      <c r="D59" s="23" t="s">
        <v>223</v>
      </c>
      <c r="E59" s="46">
        <f>Passivo_Dettaglio!J57</f>
        <v>0</v>
      </c>
      <c r="F59" s="47">
        <f>Passivo_Dettaglio!E57</f>
        <v>0</v>
      </c>
      <c r="G59" s="24"/>
      <c r="H59" s="43"/>
      <c r="K59" s="30"/>
    </row>
    <row r="60" spans="1:11" ht="15" thickBot="1" x14ac:dyDescent="0.35">
      <c r="A60" s="94"/>
      <c r="B60" s="23"/>
      <c r="C60" s="24"/>
      <c r="D60" s="49" t="s">
        <v>224</v>
      </c>
      <c r="E60" s="97">
        <f>E53+E54</f>
        <v>29478.21</v>
      </c>
      <c r="F60" s="98">
        <f>F53+F54</f>
        <v>25207.07</v>
      </c>
      <c r="G60" s="99"/>
      <c r="H60" s="100"/>
      <c r="K60" s="30"/>
    </row>
    <row r="61" spans="1:11" ht="15" thickBot="1" x14ac:dyDescent="0.35">
      <c r="A61" s="94"/>
      <c r="B61" s="23"/>
      <c r="C61" s="24"/>
      <c r="D61" s="23"/>
      <c r="E61" s="41"/>
      <c r="F61" s="42"/>
      <c r="G61" s="24"/>
      <c r="H61" s="43"/>
      <c r="K61" s="30"/>
    </row>
    <row r="62" spans="1:11" ht="15" thickBot="1" x14ac:dyDescent="0.35">
      <c r="A62" s="94"/>
      <c r="B62" s="23"/>
      <c r="C62" s="24"/>
      <c r="D62" s="49" t="s">
        <v>225</v>
      </c>
      <c r="E62" s="97">
        <f>+E60+E50+E29+E26+E19</f>
        <v>15191466.600000005</v>
      </c>
      <c r="F62" s="98">
        <f>+F60+F50+F29+F26+F19</f>
        <v>14145607.540000001</v>
      </c>
      <c r="G62" s="111">
        <f>+G60+G50+G29+G26+G19</f>
        <v>0</v>
      </c>
      <c r="H62" s="112">
        <f>+H60+H50+H29+H26+H19</f>
        <v>0</v>
      </c>
      <c r="K62" s="30"/>
    </row>
    <row r="63" spans="1:11" ht="14.4" x14ac:dyDescent="0.3">
      <c r="A63" s="94"/>
      <c r="B63" s="23"/>
      <c r="C63" s="24"/>
      <c r="D63" s="49"/>
      <c r="E63" s="58"/>
      <c r="F63" s="59"/>
      <c r="G63" s="113"/>
      <c r="H63" s="114"/>
      <c r="K63" s="30"/>
    </row>
    <row r="64" spans="1:11" ht="14.4" x14ac:dyDescent="0.3">
      <c r="A64" s="94"/>
      <c r="B64" s="23"/>
      <c r="C64" s="24"/>
      <c r="D64" s="115" t="s">
        <v>226</v>
      </c>
      <c r="E64" s="41"/>
      <c r="F64" s="42"/>
      <c r="G64" s="24"/>
      <c r="H64" s="43"/>
      <c r="K64" s="30"/>
    </row>
    <row r="65" spans="1:11" ht="14.4" x14ac:dyDescent="0.3">
      <c r="A65" s="94"/>
      <c r="B65" s="23"/>
      <c r="C65" s="24"/>
      <c r="D65" s="23" t="s">
        <v>227</v>
      </c>
      <c r="E65" s="46">
        <f>Passivo_Dettaglio!J63</f>
        <v>0</v>
      </c>
      <c r="F65" s="47">
        <f>Passivo_Dettaglio!E63</f>
        <v>0</v>
      </c>
      <c r="G65" s="24"/>
      <c r="H65" s="43"/>
      <c r="K65" s="30"/>
    </row>
    <row r="66" spans="1:11" ht="14.4" x14ac:dyDescent="0.3">
      <c r="A66" s="94"/>
      <c r="B66" s="23"/>
      <c r="C66" s="24"/>
      <c r="D66" s="23" t="s">
        <v>228</v>
      </c>
      <c r="E66" s="46">
        <f>Passivo_Dettaglio!J64</f>
        <v>0</v>
      </c>
      <c r="F66" s="47">
        <f>Passivo_Dettaglio!E64</f>
        <v>0</v>
      </c>
      <c r="G66" s="24"/>
      <c r="H66" s="43"/>
      <c r="K66" s="30"/>
    </row>
    <row r="67" spans="1:11" ht="14.4" x14ac:dyDescent="0.3">
      <c r="A67" s="94"/>
      <c r="B67" s="23"/>
      <c r="C67" s="24"/>
      <c r="D67" s="23" t="s">
        <v>229</v>
      </c>
      <c r="E67" s="46">
        <f>Passivo_Dettaglio!J65</f>
        <v>0</v>
      </c>
      <c r="F67" s="47">
        <f>Passivo_Dettaglio!E65</f>
        <v>0</v>
      </c>
      <c r="G67" s="24"/>
      <c r="H67" s="43"/>
      <c r="K67" s="30"/>
    </row>
    <row r="68" spans="1:11" ht="14.4" x14ac:dyDescent="0.3">
      <c r="A68" s="94"/>
      <c r="B68" s="23"/>
      <c r="C68" s="24"/>
      <c r="D68" s="23" t="s">
        <v>230</v>
      </c>
      <c r="E68" s="46">
        <f>Passivo_Dettaglio!J66</f>
        <v>0</v>
      </c>
      <c r="F68" s="47">
        <f>Passivo_Dettaglio!E66</f>
        <v>0</v>
      </c>
      <c r="G68" s="24"/>
      <c r="H68" s="43"/>
      <c r="K68" s="30"/>
    </row>
    <row r="69" spans="1:11" ht="14.4" x14ac:dyDescent="0.3">
      <c r="A69" s="94"/>
      <c r="B69" s="23"/>
      <c r="C69" s="24"/>
      <c r="D69" s="23" t="s">
        <v>231</v>
      </c>
      <c r="E69" s="46">
        <f>Passivo_Dettaglio!J67</f>
        <v>0</v>
      </c>
      <c r="F69" s="47">
        <f>Passivo_Dettaglio!E67</f>
        <v>0</v>
      </c>
      <c r="G69" s="24"/>
      <c r="H69" s="43"/>
      <c r="K69" s="30"/>
    </row>
    <row r="70" spans="1:11" ht="14.4" x14ac:dyDescent="0.3">
      <c r="A70" s="94"/>
      <c r="B70" s="23"/>
      <c r="C70" s="24"/>
      <c r="D70" s="23" t="s">
        <v>232</v>
      </c>
      <c r="E70" s="46">
        <f>Passivo_Dettaglio!J68</f>
        <v>0</v>
      </c>
      <c r="F70" s="47">
        <f>Passivo_Dettaglio!E68</f>
        <v>0</v>
      </c>
      <c r="G70" s="24"/>
      <c r="H70" s="43"/>
      <c r="K70" s="30"/>
    </row>
    <row r="71" spans="1:11" ht="15" thickBot="1" x14ac:dyDescent="0.35">
      <c r="A71" s="94"/>
      <c r="B71" s="23"/>
      <c r="C71" s="24"/>
      <c r="D71" s="23" t="s">
        <v>233</v>
      </c>
      <c r="E71" s="46">
        <f>Passivo_Dettaglio!J69</f>
        <v>0</v>
      </c>
      <c r="F71" s="47">
        <f>Passivo_Dettaglio!E69</f>
        <v>0</v>
      </c>
      <c r="G71" s="24"/>
      <c r="H71" s="43"/>
      <c r="K71" s="30"/>
    </row>
    <row r="72" spans="1:11" ht="15" thickBot="1" x14ac:dyDescent="0.35">
      <c r="A72" s="90"/>
      <c r="B72" s="18"/>
      <c r="C72" s="19"/>
      <c r="D72" s="84" t="s">
        <v>234</v>
      </c>
      <c r="E72" s="97">
        <f>E65+E66+E67+E68+E69+E70+E71</f>
        <v>0</v>
      </c>
      <c r="F72" s="98">
        <f>F65+F66+F67+F68+F69+F70+F71</f>
        <v>0</v>
      </c>
      <c r="G72" s="116">
        <f>+SUM(G66:G71)</f>
        <v>0</v>
      </c>
      <c r="H72" s="117">
        <f>+SUM(H66:H71)</f>
        <v>0</v>
      </c>
      <c r="K72" s="30"/>
    </row>
    <row r="73" spans="1:11" ht="15" thickTop="1" x14ac:dyDescent="0.3">
      <c r="A73" s="23"/>
      <c r="B73" s="23"/>
      <c r="C73" s="23"/>
      <c r="D73" s="23"/>
      <c r="E73" s="23"/>
      <c r="F73" s="23"/>
      <c r="G73" s="23"/>
      <c r="H73" s="23"/>
    </row>
    <row r="74" spans="1:11" ht="14.4" x14ac:dyDescent="0.3">
      <c r="A74" s="23"/>
      <c r="B74" s="23"/>
      <c r="C74" s="23"/>
      <c r="D74" s="289" t="s">
        <v>235</v>
      </c>
      <c r="E74" s="289"/>
      <c r="F74" s="289"/>
      <c r="G74" s="289"/>
      <c r="H74" s="289"/>
    </row>
    <row r="75" spans="1:11" ht="14.4" x14ac:dyDescent="0.3">
      <c r="A75" s="23"/>
      <c r="B75" s="23"/>
      <c r="C75" s="23"/>
      <c r="D75" s="289" t="s">
        <v>236</v>
      </c>
      <c r="E75" s="289"/>
      <c r="F75" s="289"/>
      <c r="G75" s="289"/>
      <c r="H75" s="289"/>
    </row>
  </sheetData>
  <mergeCells count="7">
    <mergeCell ref="D75:H75"/>
    <mergeCell ref="A1:H1"/>
    <mergeCell ref="A3:H3"/>
    <mergeCell ref="D5:D6"/>
    <mergeCell ref="E5:E6"/>
    <mergeCell ref="F5:F6"/>
    <mergeCell ref="D74:H74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70" fitToHeight="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2F0C-5E95-4FD1-8536-54CEB22CEDF7}">
  <sheetPr codeName="Foglio5"/>
  <dimension ref="A1:H86"/>
  <sheetViews>
    <sheetView showGridLines="0" zoomScaleNormal="100" workbookViewId="0">
      <selection activeCell="B18" sqref="B18"/>
    </sheetView>
  </sheetViews>
  <sheetFormatPr defaultColWidth="9.109375" defaultRowHeight="14.4" x14ac:dyDescent="0.3"/>
  <cols>
    <col min="1" max="1" width="7" style="23" customWidth="1"/>
    <col min="2" max="2" width="5.109375" style="23" customWidth="1"/>
    <col min="3" max="3" width="63.5546875" style="23" customWidth="1"/>
    <col min="4" max="5" width="13" style="23" bestFit="1" customWidth="1"/>
    <col min="6" max="6" width="12.44140625" style="119" customWidth="1"/>
    <col min="7" max="7" width="12.5546875" style="119" customWidth="1"/>
    <col min="8" max="8" width="11.88671875" style="23" bestFit="1" customWidth="1"/>
    <col min="9" max="215" width="9.109375" style="23"/>
    <col min="216" max="216" width="7" style="23" customWidth="1"/>
    <col min="217" max="217" width="5.109375" style="23" customWidth="1"/>
    <col min="218" max="218" width="65.5546875" style="23" customWidth="1"/>
    <col min="219" max="219" width="12" style="23" customWidth="1"/>
    <col min="220" max="220" width="11.88671875" style="23" customWidth="1"/>
    <col min="221" max="221" width="12.44140625" style="23" customWidth="1"/>
    <col min="222" max="222" width="12.5546875" style="23" customWidth="1"/>
    <col min="223" max="223" width="13.33203125" style="23" customWidth="1"/>
    <col min="224" max="471" width="9.109375" style="23"/>
    <col min="472" max="472" width="7" style="23" customWidth="1"/>
    <col min="473" max="473" width="5.109375" style="23" customWidth="1"/>
    <col min="474" max="474" width="65.5546875" style="23" customWidth="1"/>
    <col min="475" max="475" width="12" style="23" customWidth="1"/>
    <col min="476" max="476" width="11.88671875" style="23" customWidth="1"/>
    <col min="477" max="477" width="12.44140625" style="23" customWidth="1"/>
    <col min="478" max="478" width="12.5546875" style="23" customWidth="1"/>
    <col min="479" max="479" width="13.33203125" style="23" customWidth="1"/>
    <col min="480" max="727" width="9.109375" style="23"/>
    <col min="728" max="728" width="7" style="23" customWidth="1"/>
    <col min="729" max="729" width="5.109375" style="23" customWidth="1"/>
    <col min="730" max="730" width="65.5546875" style="23" customWidth="1"/>
    <col min="731" max="731" width="12" style="23" customWidth="1"/>
    <col min="732" max="732" width="11.88671875" style="23" customWidth="1"/>
    <col min="733" max="733" width="12.44140625" style="23" customWidth="1"/>
    <col min="734" max="734" width="12.5546875" style="23" customWidth="1"/>
    <col min="735" max="735" width="13.33203125" style="23" customWidth="1"/>
    <col min="736" max="983" width="9.109375" style="23"/>
    <col min="984" max="984" width="7" style="23" customWidth="1"/>
    <col min="985" max="985" width="5.109375" style="23" customWidth="1"/>
    <col min="986" max="986" width="65.5546875" style="23" customWidth="1"/>
    <col min="987" max="987" width="12" style="23" customWidth="1"/>
    <col min="988" max="988" width="11.88671875" style="23" customWidth="1"/>
    <col min="989" max="989" width="12.44140625" style="23" customWidth="1"/>
    <col min="990" max="990" width="12.5546875" style="23" customWidth="1"/>
    <col min="991" max="991" width="13.33203125" style="23" customWidth="1"/>
    <col min="992" max="1239" width="9.109375" style="23"/>
    <col min="1240" max="1240" width="7" style="23" customWidth="1"/>
    <col min="1241" max="1241" width="5.109375" style="23" customWidth="1"/>
    <col min="1242" max="1242" width="65.5546875" style="23" customWidth="1"/>
    <col min="1243" max="1243" width="12" style="23" customWidth="1"/>
    <col min="1244" max="1244" width="11.88671875" style="23" customWidth="1"/>
    <col min="1245" max="1245" width="12.44140625" style="23" customWidth="1"/>
    <col min="1246" max="1246" width="12.5546875" style="23" customWidth="1"/>
    <col min="1247" max="1247" width="13.33203125" style="23" customWidth="1"/>
    <col min="1248" max="1495" width="9.109375" style="23"/>
    <col min="1496" max="1496" width="7" style="23" customWidth="1"/>
    <col min="1497" max="1497" width="5.109375" style="23" customWidth="1"/>
    <col min="1498" max="1498" width="65.5546875" style="23" customWidth="1"/>
    <col min="1499" max="1499" width="12" style="23" customWidth="1"/>
    <col min="1500" max="1500" width="11.88671875" style="23" customWidth="1"/>
    <col min="1501" max="1501" width="12.44140625" style="23" customWidth="1"/>
    <col min="1502" max="1502" width="12.5546875" style="23" customWidth="1"/>
    <col min="1503" max="1503" width="13.33203125" style="23" customWidth="1"/>
    <col min="1504" max="1751" width="9.109375" style="23"/>
    <col min="1752" max="1752" width="7" style="23" customWidth="1"/>
    <col min="1753" max="1753" width="5.109375" style="23" customWidth="1"/>
    <col min="1754" max="1754" width="65.5546875" style="23" customWidth="1"/>
    <col min="1755" max="1755" width="12" style="23" customWidth="1"/>
    <col min="1756" max="1756" width="11.88671875" style="23" customWidth="1"/>
    <col min="1757" max="1757" width="12.44140625" style="23" customWidth="1"/>
    <col min="1758" max="1758" width="12.5546875" style="23" customWidth="1"/>
    <col min="1759" max="1759" width="13.33203125" style="23" customWidth="1"/>
    <col min="1760" max="2007" width="9.109375" style="23"/>
    <col min="2008" max="2008" width="7" style="23" customWidth="1"/>
    <col min="2009" max="2009" width="5.109375" style="23" customWidth="1"/>
    <col min="2010" max="2010" width="65.5546875" style="23" customWidth="1"/>
    <col min="2011" max="2011" width="12" style="23" customWidth="1"/>
    <col min="2012" max="2012" width="11.88671875" style="23" customWidth="1"/>
    <col min="2013" max="2013" width="12.44140625" style="23" customWidth="1"/>
    <col min="2014" max="2014" width="12.5546875" style="23" customWidth="1"/>
    <col min="2015" max="2015" width="13.33203125" style="23" customWidth="1"/>
    <col min="2016" max="2263" width="9.109375" style="23"/>
    <col min="2264" max="2264" width="7" style="23" customWidth="1"/>
    <col min="2265" max="2265" width="5.109375" style="23" customWidth="1"/>
    <col min="2266" max="2266" width="65.5546875" style="23" customWidth="1"/>
    <col min="2267" max="2267" width="12" style="23" customWidth="1"/>
    <col min="2268" max="2268" width="11.88671875" style="23" customWidth="1"/>
    <col min="2269" max="2269" width="12.44140625" style="23" customWidth="1"/>
    <col min="2270" max="2270" width="12.5546875" style="23" customWidth="1"/>
    <col min="2271" max="2271" width="13.33203125" style="23" customWidth="1"/>
    <col min="2272" max="2519" width="9.109375" style="23"/>
    <col min="2520" max="2520" width="7" style="23" customWidth="1"/>
    <col min="2521" max="2521" width="5.109375" style="23" customWidth="1"/>
    <col min="2522" max="2522" width="65.5546875" style="23" customWidth="1"/>
    <col min="2523" max="2523" width="12" style="23" customWidth="1"/>
    <col min="2524" max="2524" width="11.88671875" style="23" customWidth="1"/>
    <col min="2525" max="2525" width="12.44140625" style="23" customWidth="1"/>
    <col min="2526" max="2526" width="12.5546875" style="23" customWidth="1"/>
    <col min="2527" max="2527" width="13.33203125" style="23" customWidth="1"/>
    <col min="2528" max="2775" width="9.109375" style="23"/>
    <col min="2776" max="2776" width="7" style="23" customWidth="1"/>
    <col min="2777" max="2777" width="5.109375" style="23" customWidth="1"/>
    <col min="2778" max="2778" width="65.5546875" style="23" customWidth="1"/>
    <col min="2779" max="2779" width="12" style="23" customWidth="1"/>
    <col min="2780" max="2780" width="11.88671875" style="23" customWidth="1"/>
    <col min="2781" max="2781" width="12.44140625" style="23" customWidth="1"/>
    <col min="2782" max="2782" width="12.5546875" style="23" customWidth="1"/>
    <col min="2783" max="2783" width="13.33203125" style="23" customWidth="1"/>
    <col min="2784" max="3031" width="9.109375" style="23"/>
    <col min="3032" max="3032" width="7" style="23" customWidth="1"/>
    <col min="3033" max="3033" width="5.109375" style="23" customWidth="1"/>
    <col min="3034" max="3034" width="65.5546875" style="23" customWidth="1"/>
    <col min="3035" max="3035" width="12" style="23" customWidth="1"/>
    <col min="3036" max="3036" width="11.88671875" style="23" customWidth="1"/>
    <col min="3037" max="3037" width="12.44140625" style="23" customWidth="1"/>
    <col min="3038" max="3038" width="12.5546875" style="23" customWidth="1"/>
    <col min="3039" max="3039" width="13.33203125" style="23" customWidth="1"/>
    <col min="3040" max="3287" width="9.109375" style="23"/>
    <col min="3288" max="3288" width="7" style="23" customWidth="1"/>
    <col min="3289" max="3289" width="5.109375" style="23" customWidth="1"/>
    <col min="3290" max="3290" width="65.5546875" style="23" customWidth="1"/>
    <col min="3291" max="3291" width="12" style="23" customWidth="1"/>
    <col min="3292" max="3292" width="11.88671875" style="23" customWidth="1"/>
    <col min="3293" max="3293" width="12.44140625" style="23" customWidth="1"/>
    <col min="3294" max="3294" width="12.5546875" style="23" customWidth="1"/>
    <col min="3295" max="3295" width="13.33203125" style="23" customWidth="1"/>
    <col min="3296" max="3543" width="9.109375" style="23"/>
    <col min="3544" max="3544" width="7" style="23" customWidth="1"/>
    <col min="3545" max="3545" width="5.109375" style="23" customWidth="1"/>
    <col min="3546" max="3546" width="65.5546875" style="23" customWidth="1"/>
    <col min="3547" max="3547" width="12" style="23" customWidth="1"/>
    <col min="3548" max="3548" width="11.88671875" style="23" customWidth="1"/>
    <col min="3549" max="3549" width="12.44140625" style="23" customWidth="1"/>
    <col min="3550" max="3550" width="12.5546875" style="23" customWidth="1"/>
    <col min="3551" max="3551" width="13.33203125" style="23" customWidth="1"/>
    <col min="3552" max="3799" width="9.109375" style="23"/>
    <col min="3800" max="3800" width="7" style="23" customWidth="1"/>
    <col min="3801" max="3801" width="5.109375" style="23" customWidth="1"/>
    <col min="3802" max="3802" width="65.5546875" style="23" customWidth="1"/>
    <col min="3803" max="3803" width="12" style="23" customWidth="1"/>
    <col min="3804" max="3804" width="11.88671875" style="23" customWidth="1"/>
    <col min="3805" max="3805" width="12.44140625" style="23" customWidth="1"/>
    <col min="3806" max="3806" width="12.5546875" style="23" customWidth="1"/>
    <col min="3807" max="3807" width="13.33203125" style="23" customWidth="1"/>
    <col min="3808" max="4055" width="9.109375" style="23"/>
    <col min="4056" max="4056" width="7" style="23" customWidth="1"/>
    <col min="4057" max="4057" width="5.109375" style="23" customWidth="1"/>
    <col min="4058" max="4058" width="65.5546875" style="23" customWidth="1"/>
    <col min="4059" max="4059" width="12" style="23" customWidth="1"/>
    <col min="4060" max="4060" width="11.88671875" style="23" customWidth="1"/>
    <col min="4061" max="4061" width="12.44140625" style="23" customWidth="1"/>
    <col min="4062" max="4062" width="12.5546875" style="23" customWidth="1"/>
    <col min="4063" max="4063" width="13.33203125" style="23" customWidth="1"/>
    <col min="4064" max="4311" width="9.109375" style="23"/>
    <col min="4312" max="4312" width="7" style="23" customWidth="1"/>
    <col min="4313" max="4313" width="5.109375" style="23" customWidth="1"/>
    <col min="4314" max="4314" width="65.5546875" style="23" customWidth="1"/>
    <col min="4315" max="4315" width="12" style="23" customWidth="1"/>
    <col min="4316" max="4316" width="11.88671875" style="23" customWidth="1"/>
    <col min="4317" max="4317" width="12.44140625" style="23" customWidth="1"/>
    <col min="4318" max="4318" width="12.5546875" style="23" customWidth="1"/>
    <col min="4319" max="4319" width="13.33203125" style="23" customWidth="1"/>
    <col min="4320" max="4567" width="9.109375" style="23"/>
    <col min="4568" max="4568" width="7" style="23" customWidth="1"/>
    <col min="4569" max="4569" width="5.109375" style="23" customWidth="1"/>
    <col min="4570" max="4570" width="65.5546875" style="23" customWidth="1"/>
    <col min="4571" max="4571" width="12" style="23" customWidth="1"/>
    <col min="4572" max="4572" width="11.88671875" style="23" customWidth="1"/>
    <col min="4573" max="4573" width="12.44140625" style="23" customWidth="1"/>
    <col min="4574" max="4574" width="12.5546875" style="23" customWidth="1"/>
    <col min="4575" max="4575" width="13.33203125" style="23" customWidth="1"/>
    <col min="4576" max="4823" width="9.109375" style="23"/>
    <col min="4824" max="4824" width="7" style="23" customWidth="1"/>
    <col min="4825" max="4825" width="5.109375" style="23" customWidth="1"/>
    <col min="4826" max="4826" width="65.5546875" style="23" customWidth="1"/>
    <col min="4827" max="4827" width="12" style="23" customWidth="1"/>
    <col min="4828" max="4828" width="11.88671875" style="23" customWidth="1"/>
    <col min="4829" max="4829" width="12.44140625" style="23" customWidth="1"/>
    <col min="4830" max="4830" width="12.5546875" style="23" customWidth="1"/>
    <col min="4831" max="4831" width="13.33203125" style="23" customWidth="1"/>
    <col min="4832" max="5079" width="9.109375" style="23"/>
    <col min="5080" max="5080" width="7" style="23" customWidth="1"/>
    <col min="5081" max="5081" width="5.109375" style="23" customWidth="1"/>
    <col min="5082" max="5082" width="65.5546875" style="23" customWidth="1"/>
    <col min="5083" max="5083" width="12" style="23" customWidth="1"/>
    <col min="5084" max="5084" width="11.88671875" style="23" customWidth="1"/>
    <col min="5085" max="5085" width="12.44140625" style="23" customWidth="1"/>
    <col min="5086" max="5086" width="12.5546875" style="23" customWidth="1"/>
    <col min="5087" max="5087" width="13.33203125" style="23" customWidth="1"/>
    <col min="5088" max="5335" width="9.109375" style="23"/>
    <col min="5336" max="5336" width="7" style="23" customWidth="1"/>
    <col min="5337" max="5337" width="5.109375" style="23" customWidth="1"/>
    <col min="5338" max="5338" width="65.5546875" style="23" customWidth="1"/>
    <col min="5339" max="5339" width="12" style="23" customWidth="1"/>
    <col min="5340" max="5340" width="11.88671875" style="23" customWidth="1"/>
    <col min="5341" max="5341" width="12.44140625" style="23" customWidth="1"/>
    <col min="5342" max="5342" width="12.5546875" style="23" customWidth="1"/>
    <col min="5343" max="5343" width="13.33203125" style="23" customWidth="1"/>
    <col min="5344" max="5591" width="9.109375" style="23"/>
    <col min="5592" max="5592" width="7" style="23" customWidth="1"/>
    <col min="5593" max="5593" width="5.109375" style="23" customWidth="1"/>
    <col min="5594" max="5594" width="65.5546875" style="23" customWidth="1"/>
    <col min="5595" max="5595" width="12" style="23" customWidth="1"/>
    <col min="5596" max="5596" width="11.88671875" style="23" customWidth="1"/>
    <col min="5597" max="5597" width="12.44140625" style="23" customWidth="1"/>
    <col min="5598" max="5598" width="12.5546875" style="23" customWidth="1"/>
    <col min="5599" max="5599" width="13.33203125" style="23" customWidth="1"/>
    <col min="5600" max="5847" width="9.109375" style="23"/>
    <col min="5848" max="5848" width="7" style="23" customWidth="1"/>
    <col min="5849" max="5849" width="5.109375" style="23" customWidth="1"/>
    <col min="5850" max="5850" width="65.5546875" style="23" customWidth="1"/>
    <col min="5851" max="5851" width="12" style="23" customWidth="1"/>
    <col min="5852" max="5852" width="11.88671875" style="23" customWidth="1"/>
    <col min="5853" max="5853" width="12.44140625" style="23" customWidth="1"/>
    <col min="5854" max="5854" width="12.5546875" style="23" customWidth="1"/>
    <col min="5855" max="5855" width="13.33203125" style="23" customWidth="1"/>
    <col min="5856" max="6103" width="9.109375" style="23"/>
    <col min="6104" max="6104" width="7" style="23" customWidth="1"/>
    <col min="6105" max="6105" width="5.109375" style="23" customWidth="1"/>
    <col min="6106" max="6106" width="65.5546875" style="23" customWidth="1"/>
    <col min="6107" max="6107" width="12" style="23" customWidth="1"/>
    <col min="6108" max="6108" width="11.88671875" style="23" customWidth="1"/>
    <col min="6109" max="6109" width="12.44140625" style="23" customWidth="1"/>
    <col min="6110" max="6110" width="12.5546875" style="23" customWidth="1"/>
    <col min="6111" max="6111" width="13.33203125" style="23" customWidth="1"/>
    <col min="6112" max="6359" width="9.109375" style="23"/>
    <col min="6360" max="6360" width="7" style="23" customWidth="1"/>
    <col min="6361" max="6361" width="5.109375" style="23" customWidth="1"/>
    <col min="6362" max="6362" width="65.5546875" style="23" customWidth="1"/>
    <col min="6363" max="6363" width="12" style="23" customWidth="1"/>
    <col min="6364" max="6364" width="11.88671875" style="23" customWidth="1"/>
    <col min="6365" max="6365" width="12.44140625" style="23" customWidth="1"/>
    <col min="6366" max="6366" width="12.5546875" style="23" customWidth="1"/>
    <col min="6367" max="6367" width="13.33203125" style="23" customWidth="1"/>
    <col min="6368" max="6615" width="9.109375" style="23"/>
    <col min="6616" max="6616" width="7" style="23" customWidth="1"/>
    <col min="6617" max="6617" width="5.109375" style="23" customWidth="1"/>
    <col min="6618" max="6618" width="65.5546875" style="23" customWidth="1"/>
    <col min="6619" max="6619" width="12" style="23" customWidth="1"/>
    <col min="6620" max="6620" width="11.88671875" style="23" customWidth="1"/>
    <col min="6621" max="6621" width="12.44140625" style="23" customWidth="1"/>
    <col min="6622" max="6622" width="12.5546875" style="23" customWidth="1"/>
    <col min="6623" max="6623" width="13.33203125" style="23" customWidth="1"/>
    <col min="6624" max="6871" width="9.109375" style="23"/>
    <col min="6872" max="6872" width="7" style="23" customWidth="1"/>
    <col min="6873" max="6873" width="5.109375" style="23" customWidth="1"/>
    <col min="6874" max="6874" width="65.5546875" style="23" customWidth="1"/>
    <col min="6875" max="6875" width="12" style="23" customWidth="1"/>
    <col min="6876" max="6876" width="11.88671875" style="23" customWidth="1"/>
    <col min="6877" max="6877" width="12.44140625" style="23" customWidth="1"/>
    <col min="6878" max="6878" width="12.5546875" style="23" customWidth="1"/>
    <col min="6879" max="6879" width="13.33203125" style="23" customWidth="1"/>
    <col min="6880" max="7127" width="9.109375" style="23"/>
    <col min="7128" max="7128" width="7" style="23" customWidth="1"/>
    <col min="7129" max="7129" width="5.109375" style="23" customWidth="1"/>
    <col min="7130" max="7130" width="65.5546875" style="23" customWidth="1"/>
    <col min="7131" max="7131" width="12" style="23" customWidth="1"/>
    <col min="7132" max="7132" width="11.88671875" style="23" customWidth="1"/>
    <col min="7133" max="7133" width="12.44140625" style="23" customWidth="1"/>
    <col min="7134" max="7134" width="12.5546875" style="23" customWidth="1"/>
    <col min="7135" max="7135" width="13.33203125" style="23" customWidth="1"/>
    <col min="7136" max="7383" width="9.109375" style="23"/>
    <col min="7384" max="7384" width="7" style="23" customWidth="1"/>
    <col min="7385" max="7385" width="5.109375" style="23" customWidth="1"/>
    <col min="7386" max="7386" width="65.5546875" style="23" customWidth="1"/>
    <col min="7387" max="7387" width="12" style="23" customWidth="1"/>
    <col min="7388" max="7388" width="11.88671875" style="23" customWidth="1"/>
    <col min="7389" max="7389" width="12.44140625" style="23" customWidth="1"/>
    <col min="7390" max="7390" width="12.5546875" style="23" customWidth="1"/>
    <col min="7391" max="7391" width="13.33203125" style="23" customWidth="1"/>
    <col min="7392" max="7639" width="9.109375" style="23"/>
    <col min="7640" max="7640" width="7" style="23" customWidth="1"/>
    <col min="7641" max="7641" width="5.109375" style="23" customWidth="1"/>
    <col min="7642" max="7642" width="65.5546875" style="23" customWidth="1"/>
    <col min="7643" max="7643" width="12" style="23" customWidth="1"/>
    <col min="7644" max="7644" width="11.88671875" style="23" customWidth="1"/>
    <col min="7645" max="7645" width="12.44140625" style="23" customWidth="1"/>
    <col min="7646" max="7646" width="12.5546875" style="23" customWidth="1"/>
    <col min="7647" max="7647" width="13.33203125" style="23" customWidth="1"/>
    <col min="7648" max="7895" width="9.109375" style="23"/>
    <col min="7896" max="7896" width="7" style="23" customWidth="1"/>
    <col min="7897" max="7897" width="5.109375" style="23" customWidth="1"/>
    <col min="7898" max="7898" width="65.5546875" style="23" customWidth="1"/>
    <col min="7899" max="7899" width="12" style="23" customWidth="1"/>
    <col min="7900" max="7900" width="11.88671875" style="23" customWidth="1"/>
    <col min="7901" max="7901" width="12.44140625" style="23" customWidth="1"/>
    <col min="7902" max="7902" width="12.5546875" style="23" customWidth="1"/>
    <col min="7903" max="7903" width="13.33203125" style="23" customWidth="1"/>
    <col min="7904" max="8151" width="9.109375" style="23"/>
    <col min="8152" max="8152" width="7" style="23" customWidth="1"/>
    <col min="8153" max="8153" width="5.109375" style="23" customWidth="1"/>
    <col min="8154" max="8154" width="65.5546875" style="23" customWidth="1"/>
    <col min="8155" max="8155" width="12" style="23" customWidth="1"/>
    <col min="8156" max="8156" width="11.88671875" style="23" customWidth="1"/>
    <col min="8157" max="8157" width="12.44140625" style="23" customWidth="1"/>
    <col min="8158" max="8158" width="12.5546875" style="23" customWidth="1"/>
    <col min="8159" max="8159" width="13.33203125" style="23" customWidth="1"/>
    <col min="8160" max="8407" width="9.109375" style="23"/>
    <col min="8408" max="8408" width="7" style="23" customWidth="1"/>
    <col min="8409" max="8409" width="5.109375" style="23" customWidth="1"/>
    <col min="8410" max="8410" width="65.5546875" style="23" customWidth="1"/>
    <col min="8411" max="8411" width="12" style="23" customWidth="1"/>
    <col min="8412" max="8412" width="11.88671875" style="23" customWidth="1"/>
    <col min="8413" max="8413" width="12.44140625" style="23" customWidth="1"/>
    <col min="8414" max="8414" width="12.5546875" style="23" customWidth="1"/>
    <col min="8415" max="8415" width="13.33203125" style="23" customWidth="1"/>
    <col min="8416" max="8663" width="9.109375" style="23"/>
    <col min="8664" max="8664" width="7" style="23" customWidth="1"/>
    <col min="8665" max="8665" width="5.109375" style="23" customWidth="1"/>
    <col min="8666" max="8666" width="65.5546875" style="23" customWidth="1"/>
    <col min="8667" max="8667" width="12" style="23" customWidth="1"/>
    <col min="8668" max="8668" width="11.88671875" style="23" customWidth="1"/>
    <col min="8669" max="8669" width="12.44140625" style="23" customWidth="1"/>
    <col min="8670" max="8670" width="12.5546875" style="23" customWidth="1"/>
    <col min="8671" max="8671" width="13.33203125" style="23" customWidth="1"/>
    <col min="8672" max="8919" width="9.109375" style="23"/>
    <col min="8920" max="8920" width="7" style="23" customWidth="1"/>
    <col min="8921" max="8921" width="5.109375" style="23" customWidth="1"/>
    <col min="8922" max="8922" width="65.5546875" style="23" customWidth="1"/>
    <col min="8923" max="8923" width="12" style="23" customWidth="1"/>
    <col min="8924" max="8924" width="11.88671875" style="23" customWidth="1"/>
    <col min="8925" max="8925" width="12.44140625" style="23" customWidth="1"/>
    <col min="8926" max="8926" width="12.5546875" style="23" customWidth="1"/>
    <col min="8927" max="8927" width="13.33203125" style="23" customWidth="1"/>
    <col min="8928" max="9175" width="9.109375" style="23"/>
    <col min="9176" max="9176" width="7" style="23" customWidth="1"/>
    <col min="9177" max="9177" width="5.109375" style="23" customWidth="1"/>
    <col min="9178" max="9178" width="65.5546875" style="23" customWidth="1"/>
    <col min="9179" max="9179" width="12" style="23" customWidth="1"/>
    <col min="9180" max="9180" width="11.88671875" style="23" customWidth="1"/>
    <col min="9181" max="9181" width="12.44140625" style="23" customWidth="1"/>
    <col min="9182" max="9182" width="12.5546875" style="23" customWidth="1"/>
    <col min="9183" max="9183" width="13.33203125" style="23" customWidth="1"/>
    <col min="9184" max="9431" width="9.109375" style="23"/>
    <col min="9432" max="9432" width="7" style="23" customWidth="1"/>
    <col min="9433" max="9433" width="5.109375" style="23" customWidth="1"/>
    <col min="9434" max="9434" width="65.5546875" style="23" customWidth="1"/>
    <col min="9435" max="9435" width="12" style="23" customWidth="1"/>
    <col min="9436" max="9436" width="11.88671875" style="23" customWidth="1"/>
    <col min="9437" max="9437" width="12.44140625" style="23" customWidth="1"/>
    <col min="9438" max="9438" width="12.5546875" style="23" customWidth="1"/>
    <col min="9439" max="9439" width="13.33203125" style="23" customWidth="1"/>
    <col min="9440" max="9687" width="9.109375" style="23"/>
    <col min="9688" max="9688" width="7" style="23" customWidth="1"/>
    <col min="9689" max="9689" width="5.109375" style="23" customWidth="1"/>
    <col min="9690" max="9690" width="65.5546875" style="23" customWidth="1"/>
    <col min="9691" max="9691" width="12" style="23" customWidth="1"/>
    <col min="9692" max="9692" width="11.88671875" style="23" customWidth="1"/>
    <col min="9693" max="9693" width="12.44140625" style="23" customWidth="1"/>
    <col min="9694" max="9694" width="12.5546875" style="23" customWidth="1"/>
    <col min="9695" max="9695" width="13.33203125" style="23" customWidth="1"/>
    <col min="9696" max="9943" width="9.109375" style="23"/>
    <col min="9944" max="9944" width="7" style="23" customWidth="1"/>
    <col min="9945" max="9945" width="5.109375" style="23" customWidth="1"/>
    <col min="9946" max="9946" width="65.5546875" style="23" customWidth="1"/>
    <col min="9947" max="9947" width="12" style="23" customWidth="1"/>
    <col min="9948" max="9948" width="11.88671875" style="23" customWidth="1"/>
    <col min="9949" max="9949" width="12.44140625" style="23" customWidth="1"/>
    <col min="9950" max="9950" width="12.5546875" style="23" customWidth="1"/>
    <col min="9951" max="9951" width="13.33203125" style="23" customWidth="1"/>
    <col min="9952" max="10199" width="9.109375" style="23"/>
    <col min="10200" max="10200" width="7" style="23" customWidth="1"/>
    <col min="10201" max="10201" width="5.109375" style="23" customWidth="1"/>
    <col min="10202" max="10202" width="65.5546875" style="23" customWidth="1"/>
    <col min="10203" max="10203" width="12" style="23" customWidth="1"/>
    <col min="10204" max="10204" width="11.88671875" style="23" customWidth="1"/>
    <col min="10205" max="10205" width="12.44140625" style="23" customWidth="1"/>
    <col min="10206" max="10206" width="12.5546875" style="23" customWidth="1"/>
    <col min="10207" max="10207" width="13.33203125" style="23" customWidth="1"/>
    <col min="10208" max="10455" width="9.109375" style="23"/>
    <col min="10456" max="10456" width="7" style="23" customWidth="1"/>
    <col min="10457" max="10457" width="5.109375" style="23" customWidth="1"/>
    <col min="10458" max="10458" width="65.5546875" style="23" customWidth="1"/>
    <col min="10459" max="10459" width="12" style="23" customWidth="1"/>
    <col min="10460" max="10460" width="11.88671875" style="23" customWidth="1"/>
    <col min="10461" max="10461" width="12.44140625" style="23" customWidth="1"/>
    <col min="10462" max="10462" width="12.5546875" style="23" customWidth="1"/>
    <col min="10463" max="10463" width="13.33203125" style="23" customWidth="1"/>
    <col min="10464" max="10711" width="9.109375" style="23"/>
    <col min="10712" max="10712" width="7" style="23" customWidth="1"/>
    <col min="10713" max="10713" width="5.109375" style="23" customWidth="1"/>
    <col min="10714" max="10714" width="65.5546875" style="23" customWidth="1"/>
    <col min="10715" max="10715" width="12" style="23" customWidth="1"/>
    <col min="10716" max="10716" width="11.88671875" style="23" customWidth="1"/>
    <col min="10717" max="10717" width="12.44140625" style="23" customWidth="1"/>
    <col min="10718" max="10718" width="12.5546875" style="23" customWidth="1"/>
    <col min="10719" max="10719" width="13.33203125" style="23" customWidth="1"/>
    <col min="10720" max="10967" width="9.109375" style="23"/>
    <col min="10968" max="10968" width="7" style="23" customWidth="1"/>
    <col min="10969" max="10969" width="5.109375" style="23" customWidth="1"/>
    <col min="10970" max="10970" width="65.5546875" style="23" customWidth="1"/>
    <col min="10971" max="10971" width="12" style="23" customWidth="1"/>
    <col min="10972" max="10972" width="11.88671875" style="23" customWidth="1"/>
    <col min="10973" max="10973" width="12.44140625" style="23" customWidth="1"/>
    <col min="10974" max="10974" width="12.5546875" style="23" customWidth="1"/>
    <col min="10975" max="10975" width="13.33203125" style="23" customWidth="1"/>
    <col min="10976" max="11223" width="9.109375" style="23"/>
    <col min="11224" max="11224" width="7" style="23" customWidth="1"/>
    <col min="11225" max="11225" width="5.109375" style="23" customWidth="1"/>
    <col min="11226" max="11226" width="65.5546875" style="23" customWidth="1"/>
    <col min="11227" max="11227" width="12" style="23" customWidth="1"/>
    <col min="11228" max="11228" width="11.88671875" style="23" customWidth="1"/>
    <col min="11229" max="11229" width="12.44140625" style="23" customWidth="1"/>
    <col min="11230" max="11230" width="12.5546875" style="23" customWidth="1"/>
    <col min="11231" max="11231" width="13.33203125" style="23" customWidth="1"/>
    <col min="11232" max="11479" width="9.109375" style="23"/>
    <col min="11480" max="11480" width="7" style="23" customWidth="1"/>
    <col min="11481" max="11481" width="5.109375" style="23" customWidth="1"/>
    <col min="11482" max="11482" width="65.5546875" style="23" customWidth="1"/>
    <col min="11483" max="11483" width="12" style="23" customWidth="1"/>
    <col min="11484" max="11484" width="11.88671875" style="23" customWidth="1"/>
    <col min="11485" max="11485" width="12.44140625" style="23" customWidth="1"/>
    <col min="11486" max="11486" width="12.5546875" style="23" customWidth="1"/>
    <col min="11487" max="11487" width="13.33203125" style="23" customWidth="1"/>
    <col min="11488" max="11735" width="9.109375" style="23"/>
    <col min="11736" max="11736" width="7" style="23" customWidth="1"/>
    <col min="11737" max="11737" width="5.109375" style="23" customWidth="1"/>
    <col min="11738" max="11738" width="65.5546875" style="23" customWidth="1"/>
    <col min="11739" max="11739" width="12" style="23" customWidth="1"/>
    <col min="11740" max="11740" width="11.88671875" style="23" customWidth="1"/>
    <col min="11741" max="11741" width="12.44140625" style="23" customWidth="1"/>
    <col min="11742" max="11742" width="12.5546875" style="23" customWidth="1"/>
    <col min="11743" max="11743" width="13.33203125" style="23" customWidth="1"/>
    <col min="11744" max="11991" width="9.109375" style="23"/>
    <col min="11992" max="11992" width="7" style="23" customWidth="1"/>
    <col min="11993" max="11993" width="5.109375" style="23" customWidth="1"/>
    <col min="11994" max="11994" width="65.5546875" style="23" customWidth="1"/>
    <col min="11995" max="11995" width="12" style="23" customWidth="1"/>
    <col min="11996" max="11996" width="11.88671875" style="23" customWidth="1"/>
    <col min="11997" max="11997" width="12.44140625" style="23" customWidth="1"/>
    <col min="11998" max="11998" width="12.5546875" style="23" customWidth="1"/>
    <col min="11999" max="11999" width="13.33203125" style="23" customWidth="1"/>
    <col min="12000" max="12247" width="9.109375" style="23"/>
    <col min="12248" max="12248" width="7" style="23" customWidth="1"/>
    <col min="12249" max="12249" width="5.109375" style="23" customWidth="1"/>
    <col min="12250" max="12250" width="65.5546875" style="23" customWidth="1"/>
    <col min="12251" max="12251" width="12" style="23" customWidth="1"/>
    <col min="12252" max="12252" width="11.88671875" style="23" customWidth="1"/>
    <col min="12253" max="12253" width="12.44140625" style="23" customWidth="1"/>
    <col min="12254" max="12254" width="12.5546875" style="23" customWidth="1"/>
    <col min="12255" max="12255" width="13.33203125" style="23" customWidth="1"/>
    <col min="12256" max="12503" width="9.109375" style="23"/>
    <col min="12504" max="12504" width="7" style="23" customWidth="1"/>
    <col min="12505" max="12505" width="5.109375" style="23" customWidth="1"/>
    <col min="12506" max="12506" width="65.5546875" style="23" customWidth="1"/>
    <col min="12507" max="12507" width="12" style="23" customWidth="1"/>
    <col min="12508" max="12508" width="11.88671875" style="23" customWidth="1"/>
    <col min="12509" max="12509" width="12.44140625" style="23" customWidth="1"/>
    <col min="12510" max="12510" width="12.5546875" style="23" customWidth="1"/>
    <col min="12511" max="12511" width="13.33203125" style="23" customWidth="1"/>
    <col min="12512" max="12759" width="9.109375" style="23"/>
    <col min="12760" max="12760" width="7" style="23" customWidth="1"/>
    <col min="12761" max="12761" width="5.109375" style="23" customWidth="1"/>
    <col min="12762" max="12762" width="65.5546875" style="23" customWidth="1"/>
    <col min="12763" max="12763" width="12" style="23" customWidth="1"/>
    <col min="12764" max="12764" width="11.88671875" style="23" customWidth="1"/>
    <col min="12765" max="12765" width="12.44140625" style="23" customWidth="1"/>
    <col min="12766" max="12766" width="12.5546875" style="23" customWidth="1"/>
    <col min="12767" max="12767" width="13.33203125" style="23" customWidth="1"/>
    <col min="12768" max="13015" width="9.109375" style="23"/>
    <col min="13016" max="13016" width="7" style="23" customWidth="1"/>
    <col min="13017" max="13017" width="5.109375" style="23" customWidth="1"/>
    <col min="13018" max="13018" width="65.5546875" style="23" customWidth="1"/>
    <col min="13019" max="13019" width="12" style="23" customWidth="1"/>
    <col min="13020" max="13020" width="11.88671875" style="23" customWidth="1"/>
    <col min="13021" max="13021" width="12.44140625" style="23" customWidth="1"/>
    <col min="13022" max="13022" width="12.5546875" style="23" customWidth="1"/>
    <col min="13023" max="13023" width="13.33203125" style="23" customWidth="1"/>
    <col min="13024" max="13271" width="9.109375" style="23"/>
    <col min="13272" max="13272" width="7" style="23" customWidth="1"/>
    <col min="13273" max="13273" width="5.109375" style="23" customWidth="1"/>
    <col min="13274" max="13274" width="65.5546875" style="23" customWidth="1"/>
    <col min="13275" max="13275" width="12" style="23" customWidth="1"/>
    <col min="13276" max="13276" width="11.88671875" style="23" customWidth="1"/>
    <col min="13277" max="13277" width="12.44140625" style="23" customWidth="1"/>
    <col min="13278" max="13278" width="12.5546875" style="23" customWidth="1"/>
    <col min="13279" max="13279" width="13.33203125" style="23" customWidth="1"/>
    <col min="13280" max="13527" width="9.109375" style="23"/>
    <col min="13528" max="13528" width="7" style="23" customWidth="1"/>
    <col min="13529" max="13529" width="5.109375" style="23" customWidth="1"/>
    <col min="13530" max="13530" width="65.5546875" style="23" customWidth="1"/>
    <col min="13531" max="13531" width="12" style="23" customWidth="1"/>
    <col min="13532" max="13532" width="11.88671875" style="23" customWidth="1"/>
    <col min="13533" max="13533" width="12.44140625" style="23" customWidth="1"/>
    <col min="13534" max="13534" width="12.5546875" style="23" customWidth="1"/>
    <col min="13535" max="13535" width="13.33203125" style="23" customWidth="1"/>
    <col min="13536" max="13783" width="9.109375" style="23"/>
    <col min="13784" max="13784" width="7" style="23" customWidth="1"/>
    <col min="13785" max="13785" width="5.109375" style="23" customWidth="1"/>
    <col min="13786" max="13786" width="65.5546875" style="23" customWidth="1"/>
    <col min="13787" max="13787" width="12" style="23" customWidth="1"/>
    <col min="13788" max="13788" width="11.88671875" style="23" customWidth="1"/>
    <col min="13789" max="13789" width="12.44140625" style="23" customWidth="1"/>
    <col min="13790" max="13790" width="12.5546875" style="23" customWidth="1"/>
    <col min="13791" max="13791" width="13.33203125" style="23" customWidth="1"/>
    <col min="13792" max="14039" width="9.109375" style="23"/>
    <col min="14040" max="14040" width="7" style="23" customWidth="1"/>
    <col min="14041" max="14041" width="5.109375" style="23" customWidth="1"/>
    <col min="14042" max="14042" width="65.5546875" style="23" customWidth="1"/>
    <col min="14043" max="14043" width="12" style="23" customWidth="1"/>
    <col min="14044" max="14044" width="11.88671875" style="23" customWidth="1"/>
    <col min="14045" max="14045" width="12.44140625" style="23" customWidth="1"/>
    <col min="14046" max="14046" width="12.5546875" style="23" customWidth="1"/>
    <col min="14047" max="14047" width="13.33203125" style="23" customWidth="1"/>
    <col min="14048" max="14295" width="9.109375" style="23"/>
    <col min="14296" max="14296" width="7" style="23" customWidth="1"/>
    <col min="14297" max="14297" width="5.109375" style="23" customWidth="1"/>
    <col min="14298" max="14298" width="65.5546875" style="23" customWidth="1"/>
    <col min="14299" max="14299" width="12" style="23" customWidth="1"/>
    <col min="14300" max="14300" width="11.88671875" style="23" customWidth="1"/>
    <col min="14301" max="14301" width="12.44140625" style="23" customWidth="1"/>
    <col min="14302" max="14302" width="12.5546875" style="23" customWidth="1"/>
    <col min="14303" max="14303" width="13.33203125" style="23" customWidth="1"/>
    <col min="14304" max="14551" width="9.109375" style="23"/>
    <col min="14552" max="14552" width="7" style="23" customWidth="1"/>
    <col min="14553" max="14553" width="5.109375" style="23" customWidth="1"/>
    <col min="14554" max="14554" width="65.5546875" style="23" customWidth="1"/>
    <col min="14555" max="14555" width="12" style="23" customWidth="1"/>
    <col min="14556" max="14556" width="11.88671875" style="23" customWidth="1"/>
    <col min="14557" max="14557" width="12.44140625" style="23" customWidth="1"/>
    <col min="14558" max="14558" width="12.5546875" style="23" customWidth="1"/>
    <col min="14559" max="14559" width="13.33203125" style="23" customWidth="1"/>
    <col min="14560" max="14807" width="9.109375" style="23"/>
    <col min="14808" max="14808" width="7" style="23" customWidth="1"/>
    <col min="14809" max="14809" width="5.109375" style="23" customWidth="1"/>
    <col min="14810" max="14810" width="65.5546875" style="23" customWidth="1"/>
    <col min="14811" max="14811" width="12" style="23" customWidth="1"/>
    <col min="14812" max="14812" width="11.88671875" style="23" customWidth="1"/>
    <col min="14813" max="14813" width="12.44140625" style="23" customWidth="1"/>
    <col min="14814" max="14814" width="12.5546875" style="23" customWidth="1"/>
    <col min="14815" max="14815" width="13.33203125" style="23" customWidth="1"/>
    <col min="14816" max="15063" width="9.109375" style="23"/>
    <col min="15064" max="15064" width="7" style="23" customWidth="1"/>
    <col min="15065" max="15065" width="5.109375" style="23" customWidth="1"/>
    <col min="15066" max="15066" width="65.5546875" style="23" customWidth="1"/>
    <col min="15067" max="15067" width="12" style="23" customWidth="1"/>
    <col min="15068" max="15068" width="11.88671875" style="23" customWidth="1"/>
    <col min="15069" max="15069" width="12.44140625" style="23" customWidth="1"/>
    <col min="15070" max="15070" width="12.5546875" style="23" customWidth="1"/>
    <col min="15071" max="15071" width="13.33203125" style="23" customWidth="1"/>
    <col min="15072" max="15319" width="9.109375" style="23"/>
    <col min="15320" max="15320" width="7" style="23" customWidth="1"/>
    <col min="15321" max="15321" width="5.109375" style="23" customWidth="1"/>
    <col min="15322" max="15322" width="65.5546875" style="23" customWidth="1"/>
    <col min="15323" max="15323" width="12" style="23" customWidth="1"/>
    <col min="15324" max="15324" width="11.88671875" style="23" customWidth="1"/>
    <col min="15325" max="15325" width="12.44140625" style="23" customWidth="1"/>
    <col min="15326" max="15326" width="12.5546875" style="23" customWidth="1"/>
    <col min="15327" max="15327" width="13.33203125" style="23" customWidth="1"/>
    <col min="15328" max="15575" width="9.109375" style="23"/>
    <col min="15576" max="15576" width="7" style="23" customWidth="1"/>
    <col min="15577" max="15577" width="5.109375" style="23" customWidth="1"/>
    <col min="15578" max="15578" width="65.5546875" style="23" customWidth="1"/>
    <col min="15579" max="15579" width="12" style="23" customWidth="1"/>
    <col min="15580" max="15580" width="11.88671875" style="23" customWidth="1"/>
    <col min="15581" max="15581" width="12.44140625" style="23" customWidth="1"/>
    <col min="15582" max="15582" width="12.5546875" style="23" customWidth="1"/>
    <col min="15583" max="15583" width="13.33203125" style="23" customWidth="1"/>
    <col min="15584" max="15831" width="9.109375" style="23"/>
    <col min="15832" max="15832" width="7" style="23" customWidth="1"/>
    <col min="15833" max="15833" width="5.109375" style="23" customWidth="1"/>
    <col min="15834" max="15834" width="65.5546875" style="23" customWidth="1"/>
    <col min="15835" max="15835" width="12" style="23" customWidth="1"/>
    <col min="15836" max="15836" width="11.88671875" style="23" customWidth="1"/>
    <col min="15837" max="15837" width="12.44140625" style="23" customWidth="1"/>
    <col min="15838" max="15838" width="12.5546875" style="23" customWidth="1"/>
    <col min="15839" max="15839" width="13.33203125" style="23" customWidth="1"/>
    <col min="15840" max="16087" width="9.109375" style="23"/>
    <col min="16088" max="16088" width="7" style="23" customWidth="1"/>
    <col min="16089" max="16089" width="5.109375" style="23" customWidth="1"/>
    <col min="16090" max="16090" width="65.5546875" style="23" customWidth="1"/>
    <col min="16091" max="16091" width="12" style="23" customWidth="1"/>
    <col min="16092" max="16092" width="11.88671875" style="23" customWidth="1"/>
    <col min="16093" max="16093" width="12.44140625" style="23" customWidth="1"/>
    <col min="16094" max="16094" width="12.5546875" style="23" customWidth="1"/>
    <col min="16095" max="16095" width="13.33203125" style="23" customWidth="1"/>
    <col min="16096" max="16384" width="9.109375" style="23"/>
  </cols>
  <sheetData>
    <row r="1" spans="1:8" s="118" customFormat="1" ht="21" customHeight="1" x14ac:dyDescent="0.3">
      <c r="A1" s="292" t="s">
        <v>15</v>
      </c>
      <c r="B1" s="292"/>
      <c r="C1" s="292"/>
      <c r="D1" s="292"/>
      <c r="E1" s="292"/>
      <c r="F1" s="292"/>
      <c r="G1" s="292"/>
    </row>
    <row r="3" spans="1:8" ht="21" x14ac:dyDescent="0.4">
      <c r="A3" s="282" t="s">
        <v>237</v>
      </c>
      <c r="B3" s="282"/>
      <c r="C3" s="282"/>
      <c r="D3" s="282"/>
      <c r="E3" s="282"/>
      <c r="F3" s="282"/>
      <c r="G3" s="282"/>
    </row>
    <row r="4" spans="1:8" ht="15" thickBot="1" x14ac:dyDescent="0.35"/>
    <row r="5" spans="1:8" ht="15" thickTop="1" x14ac:dyDescent="0.3">
      <c r="A5" s="88"/>
      <c r="B5" s="13"/>
      <c r="C5" s="290" t="s">
        <v>238</v>
      </c>
      <c r="D5" s="285">
        <v>2024</v>
      </c>
      <c r="E5" s="287">
        <v>2023</v>
      </c>
      <c r="F5" s="89" t="s">
        <v>18</v>
      </c>
      <c r="G5" s="16" t="s">
        <v>18</v>
      </c>
    </row>
    <row r="6" spans="1:8" ht="15" thickBot="1" x14ac:dyDescent="0.35">
      <c r="A6" s="90"/>
      <c r="B6" s="18"/>
      <c r="C6" s="291"/>
      <c r="D6" s="286"/>
      <c r="E6" s="288"/>
      <c r="F6" s="120" t="s">
        <v>239</v>
      </c>
      <c r="G6" s="121" t="s">
        <v>20</v>
      </c>
    </row>
    <row r="7" spans="1:8" ht="16.5" customHeight="1" thickTop="1" x14ac:dyDescent="0.3">
      <c r="A7" s="88"/>
      <c r="B7" s="14"/>
      <c r="D7" s="122"/>
      <c r="E7" s="122"/>
      <c r="F7" s="123"/>
      <c r="G7" s="34"/>
    </row>
    <row r="8" spans="1:8" x14ac:dyDescent="0.3">
      <c r="A8" s="94"/>
      <c r="B8" s="24"/>
      <c r="C8" s="104" t="s">
        <v>240</v>
      </c>
      <c r="D8" s="122"/>
      <c r="E8" s="122"/>
      <c r="F8" s="123"/>
      <c r="G8" s="34"/>
    </row>
    <row r="9" spans="1:8" x14ac:dyDescent="0.3">
      <c r="A9" s="94">
        <v>1</v>
      </c>
      <c r="B9" s="24"/>
      <c r="C9" s="23" t="s">
        <v>241</v>
      </c>
      <c r="D9" s="124">
        <v>0</v>
      </c>
      <c r="E9" s="124">
        <v>0</v>
      </c>
      <c r="F9" s="125"/>
      <c r="G9" s="126"/>
      <c r="H9" s="127"/>
    </row>
    <row r="10" spans="1:8" x14ac:dyDescent="0.3">
      <c r="A10" s="94">
        <v>2</v>
      </c>
      <c r="B10" s="24"/>
      <c r="C10" s="23" t="s">
        <v>242</v>
      </c>
      <c r="D10" s="124">
        <v>0</v>
      </c>
      <c r="E10" s="124">
        <v>0</v>
      </c>
      <c r="F10" s="125"/>
      <c r="G10" s="126"/>
      <c r="H10" s="127"/>
    </row>
    <row r="11" spans="1:8" x14ac:dyDescent="0.3">
      <c r="A11" s="128">
        <v>3</v>
      </c>
      <c r="B11" s="129"/>
      <c r="C11" s="40" t="s">
        <v>243</v>
      </c>
      <c r="D11" s="124">
        <f>+D12+D13+D14</f>
        <v>55167623.060000002</v>
      </c>
      <c r="E11" s="124">
        <f>+E12+E13+E14</f>
        <v>50873318.57</v>
      </c>
      <c r="F11" s="125"/>
      <c r="G11" s="126"/>
      <c r="H11" s="127"/>
    </row>
    <row r="12" spans="1:8" x14ac:dyDescent="0.3">
      <c r="A12" s="94"/>
      <c r="B12" s="24" t="s">
        <v>60</v>
      </c>
      <c r="C12" s="66" t="s">
        <v>244</v>
      </c>
      <c r="D12" s="124">
        <v>46278465.520000003</v>
      </c>
      <c r="E12" s="124">
        <v>50873318.57</v>
      </c>
      <c r="F12" s="125"/>
      <c r="G12" s="126" t="s">
        <v>245</v>
      </c>
      <c r="H12" s="127"/>
    </row>
    <row r="13" spans="1:8" x14ac:dyDescent="0.3">
      <c r="A13" s="94"/>
      <c r="B13" s="24" t="s">
        <v>86</v>
      </c>
      <c r="C13" s="66" t="s">
        <v>246</v>
      </c>
      <c r="D13" s="124">
        <v>0</v>
      </c>
      <c r="E13" s="124">
        <v>0</v>
      </c>
      <c r="F13" s="125"/>
      <c r="G13" s="126" t="s">
        <v>247</v>
      </c>
      <c r="H13" s="127"/>
    </row>
    <row r="14" spans="1:8" x14ac:dyDescent="0.3">
      <c r="A14" s="94"/>
      <c r="B14" s="24" t="s">
        <v>89</v>
      </c>
      <c r="C14" s="66" t="s">
        <v>248</v>
      </c>
      <c r="D14" s="124">
        <v>8889157.5399999991</v>
      </c>
      <c r="E14" s="124">
        <v>0</v>
      </c>
      <c r="F14" s="125"/>
      <c r="G14" s="126"/>
      <c r="H14" s="127"/>
    </row>
    <row r="15" spans="1:8" x14ac:dyDescent="0.3">
      <c r="A15" s="94">
        <v>4</v>
      </c>
      <c r="B15" s="24"/>
      <c r="C15" s="40" t="s">
        <v>249</v>
      </c>
      <c r="D15" s="124">
        <f>+D16+D17+D18</f>
        <v>0</v>
      </c>
      <c r="E15" s="124">
        <f>+E16+E17+E18</f>
        <v>0</v>
      </c>
      <c r="F15" s="125" t="s">
        <v>250</v>
      </c>
      <c r="G15" s="126" t="s">
        <v>251</v>
      </c>
      <c r="H15" s="127"/>
    </row>
    <row r="16" spans="1:8" x14ac:dyDescent="0.3">
      <c r="A16" s="94"/>
      <c r="B16" s="24" t="s">
        <v>60</v>
      </c>
      <c r="C16" s="66" t="s">
        <v>252</v>
      </c>
      <c r="D16" s="124">
        <v>0</v>
      </c>
      <c r="E16" s="124">
        <v>0</v>
      </c>
      <c r="F16" s="125"/>
      <c r="G16" s="126"/>
      <c r="H16" s="127"/>
    </row>
    <row r="17" spans="1:8" x14ac:dyDescent="0.3">
      <c r="A17" s="94"/>
      <c r="B17" s="24" t="s">
        <v>86</v>
      </c>
      <c r="C17" s="66" t="s">
        <v>253</v>
      </c>
      <c r="D17" s="124">
        <v>0</v>
      </c>
      <c r="E17" s="124">
        <v>0</v>
      </c>
      <c r="F17" s="125"/>
      <c r="G17" s="126"/>
      <c r="H17" s="127"/>
    </row>
    <row r="18" spans="1:8" x14ac:dyDescent="0.3">
      <c r="A18" s="94"/>
      <c r="B18" s="24" t="s">
        <v>89</v>
      </c>
      <c r="C18" s="66" t="s">
        <v>254</v>
      </c>
      <c r="D18" s="124">
        <v>0</v>
      </c>
      <c r="E18" s="124">
        <v>0</v>
      </c>
      <c r="F18" s="125"/>
      <c r="G18" s="126"/>
      <c r="H18" s="127"/>
    </row>
    <row r="19" spans="1:8" ht="14.25" customHeight="1" x14ac:dyDescent="0.3">
      <c r="A19" s="94">
        <v>5</v>
      </c>
      <c r="B19" s="24"/>
      <c r="C19" s="48" t="s">
        <v>255</v>
      </c>
      <c r="D19" s="124">
        <v>0</v>
      </c>
      <c r="E19" s="124">
        <v>0</v>
      </c>
      <c r="F19" s="125" t="s">
        <v>256</v>
      </c>
      <c r="G19" s="126" t="s">
        <v>257</v>
      </c>
      <c r="H19" s="127"/>
    </row>
    <row r="20" spans="1:8" x14ac:dyDescent="0.3">
      <c r="A20" s="94">
        <v>6</v>
      </c>
      <c r="B20" s="24"/>
      <c r="C20" s="48" t="s">
        <v>258</v>
      </c>
      <c r="D20" s="124">
        <v>0</v>
      </c>
      <c r="E20" s="124">
        <v>0</v>
      </c>
      <c r="F20" s="125" t="s">
        <v>259</v>
      </c>
      <c r="G20" s="126" t="s">
        <v>259</v>
      </c>
      <c r="H20" s="127"/>
    </row>
    <row r="21" spans="1:8" x14ac:dyDescent="0.3">
      <c r="A21" s="94">
        <v>7</v>
      </c>
      <c r="B21" s="24"/>
      <c r="C21" s="23" t="s">
        <v>260</v>
      </c>
      <c r="D21" s="124">
        <v>0</v>
      </c>
      <c r="E21" s="124">
        <v>0</v>
      </c>
      <c r="F21" s="125" t="s">
        <v>261</v>
      </c>
      <c r="G21" s="126" t="s">
        <v>261</v>
      </c>
      <c r="H21" s="127"/>
    </row>
    <row r="22" spans="1:8" ht="15" thickBot="1" x14ac:dyDescent="0.35">
      <c r="A22" s="94">
        <v>8</v>
      </c>
      <c r="B22" s="24"/>
      <c r="C22" s="23" t="s">
        <v>262</v>
      </c>
      <c r="D22" s="124">
        <v>0</v>
      </c>
      <c r="E22" s="124">
        <v>0</v>
      </c>
      <c r="F22" s="125" t="s">
        <v>263</v>
      </c>
      <c r="G22" s="126" t="s">
        <v>264</v>
      </c>
      <c r="H22" s="127"/>
    </row>
    <row r="23" spans="1:8" ht="15" thickBot="1" x14ac:dyDescent="0.35">
      <c r="A23" s="94"/>
      <c r="B23" s="24"/>
      <c r="C23" s="49" t="s">
        <v>265</v>
      </c>
      <c r="D23" s="130">
        <f>+D9+D10+D11+D15+D19+D20+D21+D22</f>
        <v>55167623.060000002</v>
      </c>
      <c r="E23" s="130">
        <f>+E9+E10+E11+E15+E19+E20+E21+E22</f>
        <v>50873318.57</v>
      </c>
      <c r="F23" s="131"/>
      <c r="G23" s="39"/>
      <c r="H23" s="127"/>
    </row>
    <row r="24" spans="1:8" x14ac:dyDescent="0.3">
      <c r="A24" s="94"/>
      <c r="B24" s="24"/>
      <c r="D24" s="132"/>
      <c r="E24" s="132"/>
      <c r="F24" s="133"/>
      <c r="G24" s="126"/>
      <c r="H24" s="127"/>
    </row>
    <row r="25" spans="1:8" x14ac:dyDescent="0.3">
      <c r="A25" s="94"/>
      <c r="B25" s="24"/>
      <c r="C25" s="104" t="s">
        <v>266</v>
      </c>
      <c r="D25" s="132"/>
      <c r="E25" s="132"/>
      <c r="F25" s="133"/>
      <c r="G25" s="126"/>
      <c r="H25" s="127"/>
    </row>
    <row r="26" spans="1:8" x14ac:dyDescent="0.3">
      <c r="A26" s="94">
        <v>9</v>
      </c>
      <c r="B26" s="24"/>
      <c r="C26" s="134" t="s">
        <v>267</v>
      </c>
      <c r="D26" s="124">
        <v>179</v>
      </c>
      <c r="E26" s="124">
        <v>179</v>
      </c>
      <c r="F26" s="133" t="s">
        <v>268</v>
      </c>
      <c r="G26" s="126" t="s">
        <v>268</v>
      </c>
      <c r="H26" s="127"/>
    </row>
    <row r="27" spans="1:8" x14ac:dyDescent="0.3">
      <c r="A27" s="94">
        <v>10</v>
      </c>
      <c r="B27" s="24"/>
      <c r="C27" s="23" t="s">
        <v>269</v>
      </c>
      <c r="D27" s="124">
        <v>40957945.039999999</v>
      </c>
      <c r="E27" s="124">
        <v>35679191.409999996</v>
      </c>
      <c r="F27" s="133" t="s">
        <v>270</v>
      </c>
      <c r="G27" s="126" t="s">
        <v>270</v>
      </c>
      <c r="H27" s="127"/>
    </row>
    <row r="28" spans="1:8" x14ac:dyDescent="0.3">
      <c r="A28" s="94">
        <v>11</v>
      </c>
      <c r="B28" s="24"/>
      <c r="C28" s="23" t="s">
        <v>271</v>
      </c>
      <c r="D28" s="124">
        <v>10500</v>
      </c>
      <c r="E28" s="124">
        <v>10500</v>
      </c>
      <c r="F28" s="133" t="s">
        <v>272</v>
      </c>
      <c r="G28" s="126" t="s">
        <v>272</v>
      </c>
      <c r="H28" s="127"/>
    </row>
    <row r="29" spans="1:8" x14ac:dyDescent="0.3">
      <c r="A29" s="94">
        <v>12</v>
      </c>
      <c r="B29" s="24"/>
      <c r="C29" s="23" t="s">
        <v>273</v>
      </c>
      <c r="D29" s="132">
        <f>+D30+D31+D32</f>
        <v>12318248.25</v>
      </c>
      <c r="E29" s="132">
        <f>+E30+E31+E32</f>
        <v>14394859.25</v>
      </c>
      <c r="F29" s="133"/>
      <c r="G29" s="126"/>
      <c r="H29" s="127"/>
    </row>
    <row r="30" spans="1:8" x14ac:dyDescent="0.3">
      <c r="A30" s="94"/>
      <c r="B30" s="24" t="s">
        <v>60</v>
      </c>
      <c r="C30" s="66" t="s">
        <v>274</v>
      </c>
      <c r="D30" s="124">
        <v>3429090.71</v>
      </c>
      <c r="E30" s="124">
        <v>14394859.25</v>
      </c>
      <c r="F30" s="133"/>
      <c r="G30" s="126"/>
      <c r="H30" s="127"/>
    </row>
    <row r="31" spans="1:8" x14ac:dyDescent="0.3">
      <c r="A31" s="94"/>
      <c r="B31" s="24" t="s">
        <v>86</v>
      </c>
      <c r="C31" s="135" t="s">
        <v>275</v>
      </c>
      <c r="D31" s="124">
        <v>0</v>
      </c>
      <c r="E31" s="124">
        <v>0</v>
      </c>
      <c r="F31" s="125"/>
      <c r="G31" s="126"/>
      <c r="H31" s="127"/>
    </row>
    <row r="32" spans="1:8" x14ac:dyDescent="0.3">
      <c r="A32" s="94"/>
      <c r="B32" s="24" t="s">
        <v>89</v>
      </c>
      <c r="C32" s="66" t="s">
        <v>276</v>
      </c>
      <c r="D32" s="124">
        <v>8889157.5399999991</v>
      </c>
      <c r="E32" s="124">
        <v>0</v>
      </c>
      <c r="F32" s="133"/>
      <c r="G32" s="126"/>
      <c r="H32" s="127"/>
    </row>
    <row r="33" spans="1:8" x14ac:dyDescent="0.3">
      <c r="A33" s="94">
        <v>13</v>
      </c>
      <c r="B33" s="24"/>
      <c r="C33" s="23" t="s">
        <v>277</v>
      </c>
      <c r="D33" s="124">
        <v>237824.11</v>
      </c>
      <c r="E33" s="124">
        <v>214438.53</v>
      </c>
      <c r="F33" s="133" t="s">
        <v>278</v>
      </c>
      <c r="G33" s="126" t="s">
        <v>278</v>
      </c>
      <c r="H33" s="127"/>
    </row>
    <row r="34" spans="1:8" x14ac:dyDescent="0.3">
      <c r="A34" s="94">
        <v>14</v>
      </c>
      <c r="B34" s="24"/>
      <c r="C34" s="23" t="s">
        <v>279</v>
      </c>
      <c r="D34" s="132">
        <f>+D35+D36+D37+D38</f>
        <v>0</v>
      </c>
      <c r="E34" s="132">
        <f>+E35+E36+E37+E38</f>
        <v>0</v>
      </c>
      <c r="F34" s="133" t="s">
        <v>280</v>
      </c>
      <c r="G34" s="126" t="s">
        <v>280</v>
      </c>
      <c r="H34" s="127"/>
    </row>
    <row r="35" spans="1:8" x14ac:dyDescent="0.3">
      <c r="A35" s="94" t="s">
        <v>56</v>
      </c>
      <c r="B35" s="24" t="s">
        <v>60</v>
      </c>
      <c r="C35" s="66" t="s">
        <v>281</v>
      </c>
      <c r="D35" s="124">
        <v>0</v>
      </c>
      <c r="E35" s="124">
        <v>0</v>
      </c>
      <c r="F35" s="133" t="s">
        <v>282</v>
      </c>
      <c r="G35" s="136" t="s">
        <v>282</v>
      </c>
      <c r="H35" s="127"/>
    </row>
    <row r="36" spans="1:8" x14ac:dyDescent="0.3">
      <c r="A36" s="94"/>
      <c r="B36" s="24" t="s">
        <v>86</v>
      </c>
      <c r="C36" s="66" t="s">
        <v>283</v>
      </c>
      <c r="D36" s="124">
        <v>0</v>
      </c>
      <c r="E36" s="124">
        <v>0</v>
      </c>
      <c r="F36" s="133" t="s">
        <v>284</v>
      </c>
      <c r="G36" s="136" t="s">
        <v>284</v>
      </c>
      <c r="H36" s="127"/>
    </row>
    <row r="37" spans="1:8" x14ac:dyDescent="0.3">
      <c r="A37" s="94"/>
      <c r="B37" s="24" t="s">
        <v>89</v>
      </c>
      <c r="C37" s="66" t="s">
        <v>285</v>
      </c>
      <c r="D37" s="124">
        <v>0</v>
      </c>
      <c r="E37" s="124">
        <v>0</v>
      </c>
      <c r="F37" s="133" t="s">
        <v>286</v>
      </c>
      <c r="G37" s="136" t="s">
        <v>286</v>
      </c>
      <c r="H37" s="127"/>
    </row>
    <row r="38" spans="1:8" x14ac:dyDescent="0.3">
      <c r="A38" s="94"/>
      <c r="B38" s="24" t="s">
        <v>97</v>
      </c>
      <c r="C38" s="66" t="s">
        <v>287</v>
      </c>
      <c r="D38" s="124">
        <v>0</v>
      </c>
      <c r="E38" s="124">
        <v>0</v>
      </c>
      <c r="F38" s="133" t="s">
        <v>288</v>
      </c>
      <c r="G38" s="136" t="s">
        <v>288</v>
      </c>
      <c r="H38" s="127"/>
    </row>
    <row r="39" spans="1:8" x14ac:dyDescent="0.3">
      <c r="A39" s="94">
        <v>15</v>
      </c>
      <c r="B39" s="24"/>
      <c r="C39" s="134" t="s">
        <v>289</v>
      </c>
      <c r="D39" s="124">
        <v>0</v>
      </c>
      <c r="E39" s="124">
        <v>0</v>
      </c>
      <c r="F39" s="133" t="s">
        <v>290</v>
      </c>
      <c r="G39" s="126" t="s">
        <v>290</v>
      </c>
      <c r="H39" s="127"/>
    </row>
    <row r="40" spans="1:8" x14ac:dyDescent="0.3">
      <c r="A40" s="94">
        <v>16</v>
      </c>
      <c r="B40" s="24"/>
      <c r="C40" s="134" t="s">
        <v>291</v>
      </c>
      <c r="D40" s="124">
        <v>0</v>
      </c>
      <c r="E40" s="124">
        <v>0</v>
      </c>
      <c r="F40" s="133" t="s">
        <v>292</v>
      </c>
      <c r="G40" s="126" t="s">
        <v>292</v>
      </c>
      <c r="H40" s="127"/>
    </row>
    <row r="41" spans="1:8" x14ac:dyDescent="0.3">
      <c r="A41" s="94">
        <v>17</v>
      </c>
      <c r="B41" s="24"/>
      <c r="C41" s="134" t="s">
        <v>293</v>
      </c>
      <c r="D41" s="124">
        <v>0</v>
      </c>
      <c r="E41" s="124">
        <v>0</v>
      </c>
      <c r="F41" s="133" t="s">
        <v>294</v>
      </c>
      <c r="G41" s="126" t="s">
        <v>294</v>
      </c>
      <c r="H41" s="127"/>
    </row>
    <row r="42" spans="1:8" ht="15" thickBot="1" x14ac:dyDescent="0.35">
      <c r="A42" s="94">
        <v>18</v>
      </c>
      <c r="B42" s="24"/>
      <c r="C42" s="134" t="s">
        <v>295</v>
      </c>
      <c r="D42" s="124">
        <v>99586.51</v>
      </c>
      <c r="E42" s="124">
        <v>86097.34</v>
      </c>
      <c r="F42" s="133" t="s">
        <v>296</v>
      </c>
      <c r="G42" s="126" t="s">
        <v>296</v>
      </c>
      <c r="H42" s="127"/>
    </row>
    <row r="43" spans="1:8" ht="15" thickBot="1" x14ac:dyDescent="0.35">
      <c r="A43" s="94"/>
      <c r="B43" s="24"/>
      <c r="C43" s="49" t="s">
        <v>297</v>
      </c>
      <c r="D43" s="130">
        <f>+D26+D27+D28+D29+D33+D34+D39+D40+D41+D42</f>
        <v>53624282.909999996</v>
      </c>
      <c r="E43" s="130">
        <f>+E26+E27+E28+E29+E33+E34+E39+E40+E41+E42</f>
        <v>50385265.530000001</v>
      </c>
      <c r="F43" s="131"/>
      <c r="G43" s="39"/>
      <c r="H43" s="127"/>
    </row>
    <row r="44" spans="1:8" ht="15" thickBot="1" x14ac:dyDescent="0.35">
      <c r="A44" s="94"/>
      <c r="B44" s="24"/>
      <c r="C44" s="137" t="s">
        <v>298</v>
      </c>
      <c r="D44" s="130">
        <f>+D23-D43</f>
        <v>1543340.150000006</v>
      </c>
      <c r="E44" s="130">
        <f>+E23-E43</f>
        <v>488053.03999999911</v>
      </c>
      <c r="F44" s="131">
        <f>+F23-F43</f>
        <v>0</v>
      </c>
      <c r="G44" s="39">
        <f>+G23-G43</f>
        <v>0</v>
      </c>
      <c r="H44" s="127"/>
    </row>
    <row r="45" spans="1:8" x14ac:dyDescent="0.3">
      <c r="A45" s="94"/>
      <c r="B45" s="24"/>
      <c r="C45" s="137"/>
      <c r="D45" s="132"/>
      <c r="E45" s="132"/>
      <c r="F45" s="133"/>
      <c r="G45" s="126"/>
      <c r="H45" s="127"/>
    </row>
    <row r="46" spans="1:8" x14ac:dyDescent="0.3">
      <c r="A46" s="94"/>
      <c r="B46" s="24"/>
      <c r="C46" s="104" t="s">
        <v>299</v>
      </c>
      <c r="D46" s="132"/>
      <c r="E46" s="132"/>
      <c r="F46" s="133"/>
      <c r="G46" s="126"/>
      <c r="H46" s="127"/>
    </row>
    <row r="47" spans="1:8" x14ac:dyDescent="0.3">
      <c r="A47" s="94"/>
      <c r="B47" s="24"/>
      <c r="C47" s="44" t="s">
        <v>300</v>
      </c>
      <c r="D47" s="132"/>
      <c r="E47" s="132"/>
      <c r="F47" s="133" t="s">
        <v>56</v>
      </c>
      <c r="G47" s="126"/>
      <c r="H47" s="127"/>
    </row>
    <row r="48" spans="1:8" x14ac:dyDescent="0.3">
      <c r="A48" s="94">
        <v>19</v>
      </c>
      <c r="B48" s="24"/>
      <c r="C48" s="23" t="s">
        <v>301</v>
      </c>
      <c r="D48" s="132">
        <f>+D49+D50+D51</f>
        <v>0</v>
      </c>
      <c r="E48" s="132">
        <f>+E49+E50+E51</f>
        <v>0</v>
      </c>
      <c r="F48" s="133" t="s">
        <v>302</v>
      </c>
      <c r="G48" s="126" t="s">
        <v>302</v>
      </c>
      <c r="H48" s="127"/>
    </row>
    <row r="49" spans="1:8" x14ac:dyDescent="0.3">
      <c r="A49" s="94"/>
      <c r="B49" s="24" t="s">
        <v>60</v>
      </c>
      <c r="C49" s="66" t="s">
        <v>303</v>
      </c>
      <c r="D49" s="124">
        <v>0</v>
      </c>
      <c r="E49" s="124">
        <v>0</v>
      </c>
      <c r="F49" s="133"/>
      <c r="G49" s="126"/>
      <c r="H49" s="127"/>
    </row>
    <row r="50" spans="1:8" x14ac:dyDescent="0.3">
      <c r="A50" s="94"/>
      <c r="B50" s="24" t="s">
        <v>86</v>
      </c>
      <c r="C50" s="66" t="s">
        <v>304</v>
      </c>
      <c r="D50" s="124">
        <v>0</v>
      </c>
      <c r="E50" s="124">
        <v>0</v>
      </c>
      <c r="F50" s="133"/>
      <c r="G50" s="126"/>
      <c r="H50" s="127"/>
    </row>
    <row r="51" spans="1:8" x14ac:dyDescent="0.3">
      <c r="A51" s="94"/>
      <c r="B51" s="24" t="s">
        <v>89</v>
      </c>
      <c r="C51" s="66" t="s">
        <v>221</v>
      </c>
      <c r="D51" s="124">
        <v>0</v>
      </c>
      <c r="E51" s="124">
        <v>0</v>
      </c>
      <c r="F51" s="133"/>
      <c r="G51" s="126"/>
      <c r="H51" s="127"/>
    </row>
    <row r="52" spans="1:8" x14ac:dyDescent="0.3">
      <c r="A52" s="94">
        <v>20</v>
      </c>
      <c r="B52" s="24"/>
      <c r="C52" s="23" t="s">
        <v>305</v>
      </c>
      <c r="D52" s="124">
        <v>388528.63</v>
      </c>
      <c r="E52" s="124">
        <v>316056.84000000003</v>
      </c>
      <c r="F52" s="133" t="s">
        <v>306</v>
      </c>
      <c r="G52" s="126" t="s">
        <v>306</v>
      </c>
      <c r="H52" s="127"/>
    </row>
    <row r="53" spans="1:8" x14ac:dyDescent="0.3">
      <c r="A53" s="94"/>
      <c r="B53" s="24"/>
      <c r="C53" s="49" t="s">
        <v>307</v>
      </c>
      <c r="D53" s="138">
        <f>+D48+D52</f>
        <v>388528.63</v>
      </c>
      <c r="E53" s="138">
        <f>+E48+E52</f>
        <v>316056.84000000003</v>
      </c>
      <c r="F53" s="139"/>
      <c r="G53" s="53"/>
      <c r="H53" s="127"/>
    </row>
    <row r="54" spans="1:8" x14ac:dyDescent="0.3">
      <c r="A54" s="94"/>
      <c r="B54" s="24"/>
      <c r="C54" s="44" t="s">
        <v>308</v>
      </c>
      <c r="D54" s="132"/>
      <c r="E54" s="132"/>
      <c r="F54" s="133"/>
      <c r="G54" s="126"/>
      <c r="H54" s="127"/>
    </row>
    <row r="55" spans="1:8" x14ac:dyDescent="0.3">
      <c r="A55" s="94">
        <v>21</v>
      </c>
      <c r="B55" s="24"/>
      <c r="C55" s="23" t="s">
        <v>309</v>
      </c>
      <c r="D55" s="132">
        <f>SUM(D56:D57)</f>
        <v>0</v>
      </c>
      <c r="E55" s="132">
        <f>SUM(E56:E57)</f>
        <v>0</v>
      </c>
      <c r="F55" s="133" t="s">
        <v>310</v>
      </c>
      <c r="G55" s="126" t="s">
        <v>310</v>
      </c>
      <c r="H55" s="127"/>
    </row>
    <row r="56" spans="1:8" x14ac:dyDescent="0.3">
      <c r="A56" s="94"/>
      <c r="B56" s="24" t="s">
        <v>60</v>
      </c>
      <c r="C56" s="66" t="s">
        <v>311</v>
      </c>
      <c r="D56" s="124">
        <v>0</v>
      </c>
      <c r="E56" s="124">
        <v>0</v>
      </c>
      <c r="F56" s="133"/>
      <c r="G56" s="126"/>
      <c r="H56" s="127"/>
    </row>
    <row r="57" spans="1:8" x14ac:dyDescent="0.3">
      <c r="A57" s="94"/>
      <c r="B57" s="24" t="s">
        <v>86</v>
      </c>
      <c r="C57" s="66" t="s">
        <v>312</v>
      </c>
      <c r="D57" s="124">
        <v>0</v>
      </c>
      <c r="E57" s="124">
        <v>0</v>
      </c>
      <c r="F57" s="133"/>
      <c r="G57" s="126"/>
      <c r="H57" s="127"/>
    </row>
    <row r="58" spans="1:8" x14ac:dyDescent="0.3">
      <c r="A58" s="94"/>
      <c r="B58" s="24"/>
      <c r="C58" s="49" t="s">
        <v>313</v>
      </c>
      <c r="D58" s="140">
        <f>+D55</f>
        <v>0</v>
      </c>
      <c r="E58" s="140">
        <f>+E55</f>
        <v>0</v>
      </c>
      <c r="F58" s="141"/>
      <c r="G58" s="142"/>
      <c r="H58" s="127"/>
    </row>
    <row r="59" spans="1:8" ht="15" thickBot="1" x14ac:dyDescent="0.35">
      <c r="A59" s="94"/>
      <c r="B59" s="24"/>
      <c r="C59" s="49"/>
      <c r="D59" s="132"/>
      <c r="E59" s="132"/>
      <c r="F59" s="133"/>
      <c r="G59" s="126"/>
      <c r="H59" s="127"/>
    </row>
    <row r="60" spans="1:8" ht="15" thickBot="1" x14ac:dyDescent="0.35">
      <c r="A60" s="94"/>
      <c r="B60" s="24"/>
      <c r="C60" s="49" t="s">
        <v>314</v>
      </c>
      <c r="D60" s="130">
        <f>+D53-D58</f>
        <v>388528.63</v>
      </c>
      <c r="E60" s="130">
        <f>+E53-E58</f>
        <v>316056.84000000003</v>
      </c>
      <c r="F60" s="131">
        <f>+F58-F53</f>
        <v>0</v>
      </c>
      <c r="G60" s="39">
        <f>+G58-G53</f>
        <v>0</v>
      </c>
      <c r="H60" s="127"/>
    </row>
    <row r="61" spans="1:8" x14ac:dyDescent="0.3">
      <c r="A61" s="94"/>
      <c r="B61" s="24"/>
      <c r="C61" s="49"/>
      <c r="D61" s="132"/>
      <c r="E61" s="132"/>
      <c r="F61" s="133"/>
      <c r="G61" s="126"/>
      <c r="H61" s="127"/>
    </row>
    <row r="62" spans="1:8" x14ac:dyDescent="0.3">
      <c r="A62" s="94"/>
      <c r="B62" s="24"/>
      <c r="C62" s="103" t="s">
        <v>315</v>
      </c>
      <c r="D62" s="143"/>
      <c r="E62" s="143"/>
      <c r="F62" s="144"/>
      <c r="G62" s="145"/>
      <c r="H62" s="127"/>
    </row>
    <row r="63" spans="1:8" x14ac:dyDescent="0.3">
      <c r="A63" s="94">
        <v>22</v>
      </c>
      <c r="B63" s="24"/>
      <c r="C63" s="77" t="s">
        <v>316</v>
      </c>
      <c r="D63" s="124">
        <v>0</v>
      </c>
      <c r="E63" s="124">
        <v>0</v>
      </c>
      <c r="F63" s="133" t="s">
        <v>317</v>
      </c>
      <c r="G63" s="145" t="s">
        <v>317</v>
      </c>
      <c r="H63" s="127"/>
    </row>
    <row r="64" spans="1:8" ht="15" thickBot="1" x14ac:dyDescent="0.35">
      <c r="A64" s="94">
        <v>23</v>
      </c>
      <c r="B64" s="24"/>
      <c r="C64" s="77" t="s">
        <v>318</v>
      </c>
      <c r="D64" s="124">
        <v>0</v>
      </c>
      <c r="E64" s="124">
        <v>0</v>
      </c>
      <c r="F64" s="133" t="s">
        <v>319</v>
      </c>
      <c r="G64" s="145" t="s">
        <v>319</v>
      </c>
      <c r="H64" s="127"/>
    </row>
    <row r="65" spans="1:8" ht="15" thickBot="1" x14ac:dyDescent="0.35">
      <c r="A65" s="94"/>
      <c r="B65" s="24"/>
      <c r="C65" s="49" t="s">
        <v>320</v>
      </c>
      <c r="D65" s="130">
        <f>+D63-D64</f>
        <v>0</v>
      </c>
      <c r="E65" s="130">
        <f>+E63-E64</f>
        <v>0</v>
      </c>
      <c r="F65" s="131"/>
      <c r="G65" s="39"/>
      <c r="H65" s="127"/>
    </row>
    <row r="66" spans="1:8" x14ac:dyDescent="0.3">
      <c r="A66" s="94"/>
      <c r="B66" s="24"/>
      <c r="C66" s="104" t="s">
        <v>321</v>
      </c>
      <c r="D66" s="132"/>
      <c r="E66" s="132"/>
      <c r="F66" s="133"/>
      <c r="G66" s="126"/>
      <c r="H66" s="127"/>
    </row>
    <row r="67" spans="1:8" x14ac:dyDescent="0.3">
      <c r="A67" s="94">
        <v>24</v>
      </c>
      <c r="B67" s="24"/>
      <c r="C67" s="77" t="s">
        <v>322</v>
      </c>
      <c r="D67" s="132">
        <f>+D68+D69+D70+D71+D72</f>
        <v>0.01</v>
      </c>
      <c r="E67" s="132">
        <f>+E68+E69+E70+E71+E72</f>
        <v>0.02</v>
      </c>
      <c r="F67" s="133" t="s">
        <v>323</v>
      </c>
      <c r="G67" s="126" t="s">
        <v>323</v>
      </c>
      <c r="H67" s="127"/>
    </row>
    <row r="68" spans="1:8" x14ac:dyDescent="0.3">
      <c r="A68" s="94"/>
      <c r="B68" s="24" t="s">
        <v>60</v>
      </c>
      <c r="C68" s="66" t="s">
        <v>324</v>
      </c>
      <c r="D68" s="124">
        <v>0</v>
      </c>
      <c r="E68" s="124">
        <v>0</v>
      </c>
      <c r="F68" s="125"/>
      <c r="G68" s="126"/>
      <c r="H68" s="127"/>
    </row>
    <row r="69" spans="1:8" x14ac:dyDescent="0.3">
      <c r="A69" s="94"/>
      <c r="B69" s="24" t="s">
        <v>86</v>
      </c>
      <c r="C69" s="146" t="s">
        <v>325</v>
      </c>
      <c r="D69" s="124">
        <v>0</v>
      </c>
      <c r="E69" s="124">
        <v>0</v>
      </c>
      <c r="F69" s="133"/>
      <c r="G69" s="126"/>
      <c r="H69" s="127"/>
    </row>
    <row r="70" spans="1:8" x14ac:dyDescent="0.3">
      <c r="A70" s="94" t="s">
        <v>56</v>
      </c>
      <c r="B70" s="24" t="s">
        <v>89</v>
      </c>
      <c r="C70" s="146" t="s">
        <v>326</v>
      </c>
      <c r="D70" s="124">
        <v>0.01</v>
      </c>
      <c r="E70" s="124">
        <v>0.02</v>
      </c>
      <c r="F70" s="133"/>
      <c r="G70" s="126" t="s">
        <v>327</v>
      </c>
      <c r="H70" s="127"/>
    </row>
    <row r="71" spans="1:8" x14ac:dyDescent="0.3">
      <c r="A71" s="94" t="s">
        <v>56</v>
      </c>
      <c r="B71" s="24" t="s">
        <v>97</v>
      </c>
      <c r="C71" s="66" t="s">
        <v>328</v>
      </c>
      <c r="D71" s="124">
        <v>0</v>
      </c>
      <c r="E71" s="124">
        <v>0</v>
      </c>
      <c r="F71" s="133"/>
      <c r="G71" s="126" t="s">
        <v>247</v>
      </c>
      <c r="H71" s="127"/>
    </row>
    <row r="72" spans="1:8" x14ac:dyDescent="0.3">
      <c r="A72" s="94"/>
      <c r="B72" s="24" t="s">
        <v>166</v>
      </c>
      <c r="C72" s="66" t="s">
        <v>329</v>
      </c>
      <c r="D72" s="124">
        <v>0</v>
      </c>
      <c r="E72" s="124">
        <v>0</v>
      </c>
      <c r="F72" s="133"/>
      <c r="G72" s="126"/>
      <c r="H72" s="127"/>
    </row>
    <row r="73" spans="1:8" x14ac:dyDescent="0.3">
      <c r="A73" s="94"/>
      <c r="B73" s="24"/>
      <c r="C73" s="49" t="s">
        <v>330</v>
      </c>
      <c r="D73" s="147">
        <f>+D67</f>
        <v>0.01</v>
      </c>
      <c r="E73" s="147">
        <f>+E67</f>
        <v>0.02</v>
      </c>
      <c r="F73" s="148"/>
      <c r="G73" s="149"/>
      <c r="H73" s="127"/>
    </row>
    <row r="74" spans="1:8" x14ac:dyDescent="0.3">
      <c r="A74" s="94">
        <v>25</v>
      </c>
      <c r="B74" s="24"/>
      <c r="C74" s="77" t="s">
        <v>331</v>
      </c>
      <c r="D74" s="132">
        <f>+D75+D76+D77+D78</f>
        <v>6495.04</v>
      </c>
      <c r="E74" s="132">
        <f>+E75+E76+E77+E78</f>
        <v>109121.67</v>
      </c>
      <c r="F74" s="133" t="s">
        <v>332</v>
      </c>
      <c r="G74" s="126" t="s">
        <v>332</v>
      </c>
      <c r="H74" s="127"/>
    </row>
    <row r="75" spans="1:8" x14ac:dyDescent="0.3">
      <c r="A75" s="94"/>
      <c r="B75" s="24" t="s">
        <v>60</v>
      </c>
      <c r="C75" s="146" t="s">
        <v>333</v>
      </c>
      <c r="D75" s="124">
        <v>0</v>
      </c>
      <c r="E75" s="124">
        <v>0</v>
      </c>
      <c r="F75" s="133"/>
      <c r="G75" s="126"/>
      <c r="H75" s="127"/>
    </row>
    <row r="76" spans="1:8" x14ac:dyDescent="0.3">
      <c r="A76" s="94" t="s">
        <v>56</v>
      </c>
      <c r="B76" s="24" t="s">
        <v>86</v>
      </c>
      <c r="C76" s="146" t="s">
        <v>334</v>
      </c>
      <c r="D76" s="124">
        <v>6495.04</v>
      </c>
      <c r="E76" s="124">
        <v>109121.67</v>
      </c>
      <c r="F76" s="133"/>
      <c r="G76" s="126" t="s">
        <v>335</v>
      </c>
      <c r="H76" s="127"/>
    </row>
    <row r="77" spans="1:8" x14ac:dyDescent="0.3">
      <c r="A77" s="94" t="s">
        <v>56</v>
      </c>
      <c r="B77" s="24" t="s">
        <v>89</v>
      </c>
      <c r="C77" s="66" t="s">
        <v>336</v>
      </c>
      <c r="D77" s="124">
        <v>0</v>
      </c>
      <c r="E77" s="124">
        <v>0</v>
      </c>
      <c r="F77" s="133"/>
      <c r="G77" s="126" t="s">
        <v>337</v>
      </c>
      <c r="H77" s="127"/>
    </row>
    <row r="78" spans="1:8" x14ac:dyDescent="0.3">
      <c r="A78" s="94" t="s">
        <v>56</v>
      </c>
      <c r="B78" s="24" t="s">
        <v>97</v>
      </c>
      <c r="C78" s="66" t="s">
        <v>338</v>
      </c>
      <c r="D78" s="124">
        <v>0</v>
      </c>
      <c r="E78" s="124">
        <v>0</v>
      </c>
      <c r="F78" s="133"/>
      <c r="G78" s="126" t="s">
        <v>339</v>
      </c>
      <c r="H78" s="127"/>
    </row>
    <row r="79" spans="1:8" x14ac:dyDescent="0.3">
      <c r="A79" s="94"/>
      <c r="B79" s="24"/>
      <c r="C79" s="49" t="s">
        <v>340</v>
      </c>
      <c r="D79" s="147">
        <f>+D74</f>
        <v>6495.04</v>
      </c>
      <c r="E79" s="147">
        <f>+E74</f>
        <v>109121.67</v>
      </c>
      <c r="F79" s="148"/>
      <c r="G79" s="149"/>
      <c r="H79" s="127"/>
    </row>
    <row r="80" spans="1:8" ht="15" thickBot="1" x14ac:dyDescent="0.35">
      <c r="A80" s="94"/>
      <c r="B80" s="24"/>
      <c r="C80" s="49"/>
      <c r="D80" s="132"/>
      <c r="E80" s="132"/>
      <c r="F80" s="133"/>
      <c r="G80" s="126"/>
      <c r="H80" s="127"/>
    </row>
    <row r="81" spans="1:8" ht="15" thickBot="1" x14ac:dyDescent="0.35">
      <c r="A81" s="94"/>
      <c r="B81" s="24"/>
      <c r="C81" s="49" t="s">
        <v>341</v>
      </c>
      <c r="D81" s="130">
        <f>+D73-D79</f>
        <v>-6495.03</v>
      </c>
      <c r="E81" s="130">
        <f>+E73-E79</f>
        <v>-109121.65</v>
      </c>
      <c r="F81" s="131"/>
      <c r="G81" s="39"/>
      <c r="H81" s="127"/>
    </row>
    <row r="82" spans="1:8" ht="15" thickBot="1" x14ac:dyDescent="0.35">
      <c r="A82" s="94"/>
      <c r="B82" s="24"/>
      <c r="C82" s="49" t="s">
        <v>342</v>
      </c>
      <c r="D82" s="150">
        <f>+D44+D60+D65+D81</f>
        <v>1925373.7500000058</v>
      </c>
      <c r="E82" s="150">
        <f>+E44+E60+E65+E81</f>
        <v>694988.22999999917</v>
      </c>
      <c r="F82" s="151"/>
      <c r="G82" s="39"/>
      <c r="H82" s="127"/>
    </row>
    <row r="83" spans="1:8" x14ac:dyDescent="0.3">
      <c r="A83" s="94"/>
      <c r="B83" s="24"/>
      <c r="C83" s="49"/>
      <c r="D83" s="132"/>
      <c r="E83" s="132"/>
      <c r="F83" s="133"/>
      <c r="G83" s="126"/>
      <c r="H83" s="127"/>
    </row>
    <row r="84" spans="1:8" ht="18.75" customHeight="1" thickBot="1" x14ac:dyDescent="0.35">
      <c r="A84" s="94">
        <v>26</v>
      </c>
      <c r="B84" s="24"/>
      <c r="C84" s="57" t="s">
        <v>343</v>
      </c>
      <c r="D84" s="132">
        <v>0</v>
      </c>
      <c r="E84" s="132">
        <v>0</v>
      </c>
      <c r="F84" s="133" t="s">
        <v>344</v>
      </c>
      <c r="G84" s="126" t="s">
        <v>344</v>
      </c>
      <c r="H84" s="127"/>
    </row>
    <row r="85" spans="1:8" ht="15" thickBot="1" x14ac:dyDescent="0.35">
      <c r="A85" s="90">
        <v>27</v>
      </c>
      <c r="B85" s="19"/>
      <c r="C85" s="152" t="s">
        <v>345</v>
      </c>
      <c r="D85" s="153">
        <f>+D82-D84</f>
        <v>1925373.7500000058</v>
      </c>
      <c r="E85" s="153">
        <f>+E82-E84</f>
        <v>694988.22999999917</v>
      </c>
      <c r="F85" s="154" t="s">
        <v>346</v>
      </c>
      <c r="G85" s="155" t="s">
        <v>346</v>
      </c>
      <c r="H85" s="127"/>
    </row>
    <row r="86" spans="1:8" ht="15" thickTop="1" x14ac:dyDescent="0.3"/>
  </sheetData>
  <mergeCells count="5">
    <mergeCell ref="A1:G1"/>
    <mergeCell ref="A3:G3"/>
    <mergeCell ref="C5:C6"/>
    <mergeCell ref="D5:D6"/>
    <mergeCell ref="E5:E6"/>
  </mergeCells>
  <printOptions horizontalCentered="1"/>
  <pageMargins left="0.70866141732283472" right="0.15748031496062992" top="0.47244094488188981" bottom="0.47244094488188981" header="0.35433070866141736" footer="0.31496062992125984"/>
  <pageSetup paperSize="9" scale="75" fitToHeight="2" orientation="portrait" r:id="rId1"/>
  <headerFooter>
    <oddFooter>&amp;C&amp;P</oddFooter>
  </headerFooter>
  <rowBreaks count="1" manualBreakCount="1">
    <brk id="4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873AF-8012-4238-8758-EB86FF44C9C0}">
  <sheetPr codeName="Foglio7"/>
  <dimension ref="A1:J97"/>
  <sheetViews>
    <sheetView showGridLines="0" zoomScaleNormal="100" workbookViewId="0">
      <pane xSplit="4" ySplit="4" topLeftCell="E5" activePane="bottomRight" state="frozen"/>
      <selection activeCell="B18" sqref="B18"/>
      <selection pane="topRight" activeCell="B18" sqref="B18"/>
      <selection pane="bottomLeft" activeCell="B18" sqref="B18"/>
      <selection pane="bottomRight" activeCell="B18" sqref="B18"/>
    </sheetView>
  </sheetViews>
  <sheetFormatPr defaultColWidth="9.109375" defaultRowHeight="13.2" x14ac:dyDescent="0.25"/>
  <cols>
    <col min="1" max="1" width="2.6640625" style="158" bestFit="1" customWidth="1"/>
    <col min="2" max="2" width="5.44140625" style="157" customWidth="1"/>
    <col min="3" max="3" width="2" style="157" bestFit="1" customWidth="1"/>
    <col min="4" max="4" width="57" style="157" customWidth="1"/>
    <col min="5" max="10" width="15.6640625" style="157" customWidth="1"/>
    <col min="11" max="89" width="9.109375" style="157"/>
    <col min="90" max="90" width="2.6640625" style="157" bestFit="1" customWidth="1"/>
    <col min="91" max="91" width="5.44140625" style="157" customWidth="1"/>
    <col min="92" max="92" width="2" style="157" bestFit="1" customWidth="1"/>
    <col min="93" max="93" width="57" style="157" customWidth="1"/>
    <col min="94" max="94" width="11.6640625" style="157" customWidth="1"/>
    <col min="95" max="95" width="10.6640625" style="157" customWidth="1"/>
    <col min="96" max="96" width="11.33203125" style="157" customWidth="1"/>
    <col min="97" max="97" width="13.33203125" style="157" customWidth="1"/>
    <col min="98" max="345" width="9.109375" style="157"/>
    <col min="346" max="346" width="2.6640625" style="157" bestFit="1" customWidth="1"/>
    <col min="347" max="347" width="5.44140625" style="157" customWidth="1"/>
    <col min="348" max="348" width="2" style="157" bestFit="1" customWidth="1"/>
    <col min="349" max="349" width="57" style="157" customWidth="1"/>
    <col min="350" max="350" width="11.6640625" style="157" customWidth="1"/>
    <col min="351" max="351" width="10.6640625" style="157" customWidth="1"/>
    <col min="352" max="352" width="11.33203125" style="157" customWidth="1"/>
    <col min="353" max="353" width="13.33203125" style="157" customWidth="1"/>
    <col min="354" max="601" width="9.109375" style="157"/>
    <col min="602" max="602" width="2.6640625" style="157" bestFit="1" customWidth="1"/>
    <col min="603" max="603" width="5.44140625" style="157" customWidth="1"/>
    <col min="604" max="604" width="2" style="157" bestFit="1" customWidth="1"/>
    <col min="605" max="605" width="57" style="157" customWidth="1"/>
    <col min="606" max="606" width="11.6640625" style="157" customWidth="1"/>
    <col min="607" max="607" width="10.6640625" style="157" customWidth="1"/>
    <col min="608" max="608" width="11.33203125" style="157" customWidth="1"/>
    <col min="609" max="609" width="13.33203125" style="157" customWidth="1"/>
    <col min="610" max="857" width="9.109375" style="157"/>
    <col min="858" max="858" width="2.6640625" style="157" bestFit="1" customWidth="1"/>
    <col min="859" max="859" width="5.44140625" style="157" customWidth="1"/>
    <col min="860" max="860" width="2" style="157" bestFit="1" customWidth="1"/>
    <col min="861" max="861" width="57" style="157" customWidth="1"/>
    <col min="862" max="862" width="11.6640625" style="157" customWidth="1"/>
    <col min="863" max="863" width="10.6640625" style="157" customWidth="1"/>
    <col min="864" max="864" width="11.33203125" style="157" customWidth="1"/>
    <col min="865" max="865" width="13.33203125" style="157" customWidth="1"/>
    <col min="866" max="1113" width="9.109375" style="157"/>
    <col min="1114" max="1114" width="2.6640625" style="157" bestFit="1" customWidth="1"/>
    <col min="1115" max="1115" width="5.44140625" style="157" customWidth="1"/>
    <col min="1116" max="1116" width="2" style="157" bestFit="1" customWidth="1"/>
    <col min="1117" max="1117" width="57" style="157" customWidth="1"/>
    <col min="1118" max="1118" width="11.6640625" style="157" customWidth="1"/>
    <col min="1119" max="1119" width="10.6640625" style="157" customWidth="1"/>
    <col min="1120" max="1120" width="11.33203125" style="157" customWidth="1"/>
    <col min="1121" max="1121" width="13.33203125" style="157" customWidth="1"/>
    <col min="1122" max="1369" width="9.109375" style="157"/>
    <col min="1370" max="1370" width="2.6640625" style="157" bestFit="1" customWidth="1"/>
    <col min="1371" max="1371" width="5.44140625" style="157" customWidth="1"/>
    <col min="1372" max="1372" width="2" style="157" bestFit="1" customWidth="1"/>
    <col min="1373" max="1373" width="57" style="157" customWidth="1"/>
    <col min="1374" max="1374" width="11.6640625" style="157" customWidth="1"/>
    <col min="1375" max="1375" width="10.6640625" style="157" customWidth="1"/>
    <col min="1376" max="1376" width="11.33203125" style="157" customWidth="1"/>
    <col min="1377" max="1377" width="13.33203125" style="157" customWidth="1"/>
    <col min="1378" max="1625" width="9.109375" style="157"/>
    <col min="1626" max="1626" width="2.6640625" style="157" bestFit="1" customWidth="1"/>
    <col min="1627" max="1627" width="5.44140625" style="157" customWidth="1"/>
    <col min="1628" max="1628" width="2" style="157" bestFit="1" customWidth="1"/>
    <col min="1629" max="1629" width="57" style="157" customWidth="1"/>
    <col min="1630" max="1630" width="11.6640625" style="157" customWidth="1"/>
    <col min="1631" max="1631" width="10.6640625" style="157" customWidth="1"/>
    <col min="1632" max="1632" width="11.33203125" style="157" customWidth="1"/>
    <col min="1633" max="1633" width="13.33203125" style="157" customWidth="1"/>
    <col min="1634" max="1881" width="9.109375" style="157"/>
    <col min="1882" max="1882" width="2.6640625" style="157" bestFit="1" customWidth="1"/>
    <col min="1883" max="1883" width="5.44140625" style="157" customWidth="1"/>
    <col min="1884" max="1884" width="2" style="157" bestFit="1" customWidth="1"/>
    <col min="1885" max="1885" width="57" style="157" customWidth="1"/>
    <col min="1886" max="1886" width="11.6640625" style="157" customWidth="1"/>
    <col min="1887" max="1887" width="10.6640625" style="157" customWidth="1"/>
    <col min="1888" max="1888" width="11.33203125" style="157" customWidth="1"/>
    <col min="1889" max="1889" width="13.33203125" style="157" customWidth="1"/>
    <col min="1890" max="2137" width="9.109375" style="157"/>
    <col min="2138" max="2138" width="2.6640625" style="157" bestFit="1" customWidth="1"/>
    <col min="2139" max="2139" width="5.44140625" style="157" customWidth="1"/>
    <col min="2140" max="2140" width="2" style="157" bestFit="1" customWidth="1"/>
    <col min="2141" max="2141" width="57" style="157" customWidth="1"/>
    <col min="2142" max="2142" width="11.6640625" style="157" customWidth="1"/>
    <col min="2143" max="2143" width="10.6640625" style="157" customWidth="1"/>
    <col min="2144" max="2144" width="11.33203125" style="157" customWidth="1"/>
    <col min="2145" max="2145" width="13.33203125" style="157" customWidth="1"/>
    <col min="2146" max="2393" width="9.109375" style="157"/>
    <col min="2394" max="2394" width="2.6640625" style="157" bestFit="1" customWidth="1"/>
    <col min="2395" max="2395" width="5.44140625" style="157" customWidth="1"/>
    <col min="2396" max="2396" width="2" style="157" bestFit="1" customWidth="1"/>
    <col min="2397" max="2397" width="57" style="157" customWidth="1"/>
    <col min="2398" max="2398" width="11.6640625" style="157" customWidth="1"/>
    <col min="2399" max="2399" width="10.6640625" style="157" customWidth="1"/>
    <col min="2400" max="2400" width="11.33203125" style="157" customWidth="1"/>
    <col min="2401" max="2401" width="13.33203125" style="157" customWidth="1"/>
    <col min="2402" max="2649" width="9.109375" style="157"/>
    <col min="2650" max="2650" width="2.6640625" style="157" bestFit="1" customWidth="1"/>
    <col min="2651" max="2651" width="5.44140625" style="157" customWidth="1"/>
    <col min="2652" max="2652" width="2" style="157" bestFit="1" customWidth="1"/>
    <col min="2653" max="2653" width="57" style="157" customWidth="1"/>
    <col min="2654" max="2654" width="11.6640625" style="157" customWidth="1"/>
    <col min="2655" max="2655" width="10.6640625" style="157" customWidth="1"/>
    <col min="2656" max="2656" width="11.33203125" style="157" customWidth="1"/>
    <col min="2657" max="2657" width="13.33203125" style="157" customWidth="1"/>
    <col min="2658" max="2905" width="9.109375" style="157"/>
    <col min="2906" max="2906" width="2.6640625" style="157" bestFit="1" customWidth="1"/>
    <col min="2907" max="2907" width="5.44140625" style="157" customWidth="1"/>
    <col min="2908" max="2908" width="2" style="157" bestFit="1" customWidth="1"/>
    <col min="2909" max="2909" width="57" style="157" customWidth="1"/>
    <col min="2910" max="2910" width="11.6640625" style="157" customWidth="1"/>
    <col min="2911" max="2911" width="10.6640625" style="157" customWidth="1"/>
    <col min="2912" max="2912" width="11.33203125" style="157" customWidth="1"/>
    <col min="2913" max="2913" width="13.33203125" style="157" customWidth="1"/>
    <col min="2914" max="3161" width="9.109375" style="157"/>
    <col min="3162" max="3162" width="2.6640625" style="157" bestFit="1" customWidth="1"/>
    <col min="3163" max="3163" width="5.44140625" style="157" customWidth="1"/>
    <col min="3164" max="3164" width="2" style="157" bestFit="1" customWidth="1"/>
    <col min="3165" max="3165" width="57" style="157" customWidth="1"/>
    <col min="3166" max="3166" width="11.6640625" style="157" customWidth="1"/>
    <col min="3167" max="3167" width="10.6640625" style="157" customWidth="1"/>
    <col min="3168" max="3168" width="11.33203125" style="157" customWidth="1"/>
    <col min="3169" max="3169" width="13.33203125" style="157" customWidth="1"/>
    <col min="3170" max="3417" width="9.109375" style="157"/>
    <col min="3418" max="3418" width="2.6640625" style="157" bestFit="1" customWidth="1"/>
    <col min="3419" max="3419" width="5.44140625" style="157" customWidth="1"/>
    <col min="3420" max="3420" width="2" style="157" bestFit="1" customWidth="1"/>
    <col min="3421" max="3421" width="57" style="157" customWidth="1"/>
    <col min="3422" max="3422" width="11.6640625" style="157" customWidth="1"/>
    <col min="3423" max="3423" width="10.6640625" style="157" customWidth="1"/>
    <col min="3424" max="3424" width="11.33203125" style="157" customWidth="1"/>
    <col min="3425" max="3425" width="13.33203125" style="157" customWidth="1"/>
    <col min="3426" max="3673" width="9.109375" style="157"/>
    <col min="3674" max="3674" width="2.6640625" style="157" bestFit="1" customWidth="1"/>
    <col min="3675" max="3675" width="5.44140625" style="157" customWidth="1"/>
    <col min="3676" max="3676" width="2" style="157" bestFit="1" customWidth="1"/>
    <col min="3677" max="3677" width="57" style="157" customWidth="1"/>
    <col min="3678" max="3678" width="11.6640625" style="157" customWidth="1"/>
    <col min="3679" max="3679" width="10.6640625" style="157" customWidth="1"/>
    <col min="3680" max="3680" width="11.33203125" style="157" customWidth="1"/>
    <col min="3681" max="3681" width="13.33203125" style="157" customWidth="1"/>
    <col min="3682" max="3929" width="9.109375" style="157"/>
    <col min="3930" max="3930" width="2.6640625" style="157" bestFit="1" customWidth="1"/>
    <col min="3931" max="3931" width="5.44140625" style="157" customWidth="1"/>
    <col min="3932" max="3932" width="2" style="157" bestFit="1" customWidth="1"/>
    <col min="3933" max="3933" width="57" style="157" customWidth="1"/>
    <col min="3934" max="3934" width="11.6640625" style="157" customWidth="1"/>
    <col min="3935" max="3935" width="10.6640625" style="157" customWidth="1"/>
    <col min="3936" max="3936" width="11.33203125" style="157" customWidth="1"/>
    <col min="3937" max="3937" width="13.33203125" style="157" customWidth="1"/>
    <col min="3938" max="4185" width="9.109375" style="157"/>
    <col min="4186" max="4186" width="2.6640625" style="157" bestFit="1" customWidth="1"/>
    <col min="4187" max="4187" width="5.44140625" style="157" customWidth="1"/>
    <col min="4188" max="4188" width="2" style="157" bestFit="1" customWidth="1"/>
    <col min="4189" max="4189" width="57" style="157" customWidth="1"/>
    <col min="4190" max="4190" width="11.6640625" style="157" customWidth="1"/>
    <col min="4191" max="4191" width="10.6640625" style="157" customWidth="1"/>
    <col min="4192" max="4192" width="11.33203125" style="157" customWidth="1"/>
    <col min="4193" max="4193" width="13.33203125" style="157" customWidth="1"/>
    <col min="4194" max="4441" width="9.109375" style="157"/>
    <col min="4442" max="4442" width="2.6640625" style="157" bestFit="1" customWidth="1"/>
    <col min="4443" max="4443" width="5.44140625" style="157" customWidth="1"/>
    <col min="4444" max="4444" width="2" style="157" bestFit="1" customWidth="1"/>
    <col min="4445" max="4445" width="57" style="157" customWidth="1"/>
    <col min="4446" max="4446" width="11.6640625" style="157" customWidth="1"/>
    <col min="4447" max="4447" width="10.6640625" style="157" customWidth="1"/>
    <col min="4448" max="4448" width="11.33203125" style="157" customWidth="1"/>
    <col min="4449" max="4449" width="13.33203125" style="157" customWidth="1"/>
    <col min="4450" max="4697" width="9.109375" style="157"/>
    <col min="4698" max="4698" width="2.6640625" style="157" bestFit="1" customWidth="1"/>
    <col min="4699" max="4699" width="5.44140625" style="157" customWidth="1"/>
    <col min="4700" max="4700" width="2" style="157" bestFit="1" customWidth="1"/>
    <col min="4701" max="4701" width="57" style="157" customWidth="1"/>
    <col min="4702" max="4702" width="11.6640625" style="157" customWidth="1"/>
    <col min="4703" max="4703" width="10.6640625" style="157" customWidth="1"/>
    <col min="4704" max="4704" width="11.33203125" style="157" customWidth="1"/>
    <col min="4705" max="4705" width="13.33203125" style="157" customWidth="1"/>
    <col min="4706" max="4953" width="9.109375" style="157"/>
    <col min="4954" max="4954" width="2.6640625" style="157" bestFit="1" customWidth="1"/>
    <col min="4955" max="4955" width="5.44140625" style="157" customWidth="1"/>
    <col min="4956" max="4956" width="2" style="157" bestFit="1" customWidth="1"/>
    <col min="4957" max="4957" width="57" style="157" customWidth="1"/>
    <col min="4958" max="4958" width="11.6640625" style="157" customWidth="1"/>
    <col min="4959" max="4959" width="10.6640625" style="157" customWidth="1"/>
    <col min="4960" max="4960" width="11.33203125" style="157" customWidth="1"/>
    <col min="4961" max="4961" width="13.33203125" style="157" customWidth="1"/>
    <col min="4962" max="5209" width="9.109375" style="157"/>
    <col min="5210" max="5210" width="2.6640625" style="157" bestFit="1" customWidth="1"/>
    <col min="5211" max="5211" width="5.44140625" style="157" customWidth="1"/>
    <col min="5212" max="5212" width="2" style="157" bestFit="1" customWidth="1"/>
    <col min="5213" max="5213" width="57" style="157" customWidth="1"/>
    <col min="5214" max="5214" width="11.6640625" style="157" customWidth="1"/>
    <col min="5215" max="5215" width="10.6640625" style="157" customWidth="1"/>
    <col min="5216" max="5216" width="11.33203125" style="157" customWidth="1"/>
    <col min="5217" max="5217" width="13.33203125" style="157" customWidth="1"/>
    <col min="5218" max="5465" width="9.109375" style="157"/>
    <col min="5466" max="5466" width="2.6640625" style="157" bestFit="1" customWidth="1"/>
    <col min="5467" max="5467" width="5.44140625" style="157" customWidth="1"/>
    <col min="5468" max="5468" width="2" style="157" bestFit="1" customWidth="1"/>
    <col min="5469" max="5469" width="57" style="157" customWidth="1"/>
    <col min="5470" max="5470" width="11.6640625" style="157" customWidth="1"/>
    <col min="5471" max="5471" width="10.6640625" style="157" customWidth="1"/>
    <col min="5472" max="5472" width="11.33203125" style="157" customWidth="1"/>
    <col min="5473" max="5473" width="13.33203125" style="157" customWidth="1"/>
    <col min="5474" max="5721" width="9.109375" style="157"/>
    <col min="5722" max="5722" width="2.6640625" style="157" bestFit="1" customWidth="1"/>
    <col min="5723" max="5723" width="5.44140625" style="157" customWidth="1"/>
    <col min="5724" max="5724" width="2" style="157" bestFit="1" customWidth="1"/>
    <col min="5725" max="5725" width="57" style="157" customWidth="1"/>
    <col min="5726" max="5726" width="11.6640625" style="157" customWidth="1"/>
    <col min="5727" max="5727" width="10.6640625" style="157" customWidth="1"/>
    <col min="5728" max="5728" width="11.33203125" style="157" customWidth="1"/>
    <col min="5729" max="5729" width="13.33203125" style="157" customWidth="1"/>
    <col min="5730" max="5977" width="9.109375" style="157"/>
    <col min="5978" max="5978" width="2.6640625" style="157" bestFit="1" customWidth="1"/>
    <col min="5979" max="5979" width="5.44140625" style="157" customWidth="1"/>
    <col min="5980" max="5980" width="2" style="157" bestFit="1" customWidth="1"/>
    <col min="5981" max="5981" width="57" style="157" customWidth="1"/>
    <col min="5982" max="5982" width="11.6640625" style="157" customWidth="1"/>
    <col min="5983" max="5983" width="10.6640625" style="157" customWidth="1"/>
    <col min="5984" max="5984" width="11.33203125" style="157" customWidth="1"/>
    <col min="5985" max="5985" width="13.33203125" style="157" customWidth="1"/>
    <col min="5986" max="6233" width="9.109375" style="157"/>
    <col min="6234" max="6234" width="2.6640625" style="157" bestFit="1" customWidth="1"/>
    <col min="6235" max="6235" width="5.44140625" style="157" customWidth="1"/>
    <col min="6236" max="6236" width="2" style="157" bestFit="1" customWidth="1"/>
    <col min="6237" max="6237" width="57" style="157" customWidth="1"/>
    <col min="6238" max="6238" width="11.6640625" style="157" customWidth="1"/>
    <col min="6239" max="6239" width="10.6640625" style="157" customWidth="1"/>
    <col min="6240" max="6240" width="11.33203125" style="157" customWidth="1"/>
    <col min="6241" max="6241" width="13.33203125" style="157" customWidth="1"/>
    <col min="6242" max="6489" width="9.109375" style="157"/>
    <col min="6490" max="6490" width="2.6640625" style="157" bestFit="1" customWidth="1"/>
    <col min="6491" max="6491" width="5.44140625" style="157" customWidth="1"/>
    <col min="6492" max="6492" width="2" style="157" bestFit="1" customWidth="1"/>
    <col min="6493" max="6493" width="57" style="157" customWidth="1"/>
    <col min="6494" max="6494" width="11.6640625" style="157" customWidth="1"/>
    <col min="6495" max="6495" width="10.6640625" style="157" customWidth="1"/>
    <col min="6496" max="6496" width="11.33203125" style="157" customWidth="1"/>
    <col min="6497" max="6497" width="13.33203125" style="157" customWidth="1"/>
    <col min="6498" max="6745" width="9.109375" style="157"/>
    <col min="6746" max="6746" width="2.6640625" style="157" bestFit="1" customWidth="1"/>
    <col min="6747" max="6747" width="5.44140625" style="157" customWidth="1"/>
    <col min="6748" max="6748" width="2" style="157" bestFit="1" customWidth="1"/>
    <col min="6749" max="6749" width="57" style="157" customWidth="1"/>
    <col min="6750" max="6750" width="11.6640625" style="157" customWidth="1"/>
    <col min="6751" max="6751" width="10.6640625" style="157" customWidth="1"/>
    <col min="6752" max="6752" width="11.33203125" style="157" customWidth="1"/>
    <col min="6753" max="6753" width="13.33203125" style="157" customWidth="1"/>
    <col min="6754" max="7001" width="9.109375" style="157"/>
    <col min="7002" max="7002" width="2.6640625" style="157" bestFit="1" customWidth="1"/>
    <col min="7003" max="7003" width="5.44140625" style="157" customWidth="1"/>
    <col min="7004" max="7004" width="2" style="157" bestFit="1" customWidth="1"/>
    <col min="7005" max="7005" width="57" style="157" customWidth="1"/>
    <col min="7006" max="7006" width="11.6640625" style="157" customWidth="1"/>
    <col min="7007" max="7007" width="10.6640625" style="157" customWidth="1"/>
    <col min="7008" max="7008" width="11.33203125" style="157" customWidth="1"/>
    <col min="7009" max="7009" width="13.33203125" style="157" customWidth="1"/>
    <col min="7010" max="7257" width="9.109375" style="157"/>
    <col min="7258" max="7258" width="2.6640625" style="157" bestFit="1" customWidth="1"/>
    <col min="7259" max="7259" width="5.44140625" style="157" customWidth="1"/>
    <col min="7260" max="7260" width="2" style="157" bestFit="1" customWidth="1"/>
    <col min="7261" max="7261" width="57" style="157" customWidth="1"/>
    <col min="7262" max="7262" width="11.6640625" style="157" customWidth="1"/>
    <col min="7263" max="7263" width="10.6640625" style="157" customWidth="1"/>
    <col min="7264" max="7264" width="11.33203125" style="157" customWidth="1"/>
    <col min="7265" max="7265" width="13.33203125" style="157" customWidth="1"/>
    <col min="7266" max="7513" width="9.109375" style="157"/>
    <col min="7514" max="7514" width="2.6640625" style="157" bestFit="1" customWidth="1"/>
    <col min="7515" max="7515" width="5.44140625" style="157" customWidth="1"/>
    <col min="7516" max="7516" width="2" style="157" bestFit="1" customWidth="1"/>
    <col min="7517" max="7517" width="57" style="157" customWidth="1"/>
    <col min="7518" max="7518" width="11.6640625" style="157" customWidth="1"/>
    <col min="7519" max="7519" width="10.6640625" style="157" customWidth="1"/>
    <col min="7520" max="7520" width="11.33203125" style="157" customWidth="1"/>
    <col min="7521" max="7521" width="13.33203125" style="157" customWidth="1"/>
    <col min="7522" max="7769" width="9.109375" style="157"/>
    <col min="7770" max="7770" width="2.6640625" style="157" bestFit="1" customWidth="1"/>
    <col min="7771" max="7771" width="5.44140625" style="157" customWidth="1"/>
    <col min="7772" max="7772" width="2" style="157" bestFit="1" customWidth="1"/>
    <col min="7773" max="7773" width="57" style="157" customWidth="1"/>
    <col min="7774" max="7774" width="11.6640625" style="157" customWidth="1"/>
    <col min="7775" max="7775" width="10.6640625" style="157" customWidth="1"/>
    <col min="7776" max="7776" width="11.33203125" style="157" customWidth="1"/>
    <col min="7777" max="7777" width="13.33203125" style="157" customWidth="1"/>
    <col min="7778" max="8025" width="9.109375" style="157"/>
    <col min="8026" max="8026" width="2.6640625" style="157" bestFit="1" customWidth="1"/>
    <col min="8027" max="8027" width="5.44140625" style="157" customWidth="1"/>
    <col min="8028" max="8028" width="2" style="157" bestFit="1" customWidth="1"/>
    <col min="8029" max="8029" width="57" style="157" customWidth="1"/>
    <col min="8030" max="8030" width="11.6640625" style="157" customWidth="1"/>
    <col min="8031" max="8031" width="10.6640625" style="157" customWidth="1"/>
    <col min="8032" max="8032" width="11.33203125" style="157" customWidth="1"/>
    <col min="8033" max="8033" width="13.33203125" style="157" customWidth="1"/>
    <col min="8034" max="8281" width="9.109375" style="157"/>
    <col min="8282" max="8282" width="2.6640625" style="157" bestFit="1" customWidth="1"/>
    <col min="8283" max="8283" width="5.44140625" style="157" customWidth="1"/>
    <col min="8284" max="8284" width="2" style="157" bestFit="1" customWidth="1"/>
    <col min="8285" max="8285" width="57" style="157" customWidth="1"/>
    <col min="8286" max="8286" width="11.6640625" style="157" customWidth="1"/>
    <col min="8287" max="8287" width="10.6640625" style="157" customWidth="1"/>
    <col min="8288" max="8288" width="11.33203125" style="157" customWidth="1"/>
    <col min="8289" max="8289" width="13.33203125" style="157" customWidth="1"/>
    <col min="8290" max="8537" width="9.109375" style="157"/>
    <col min="8538" max="8538" width="2.6640625" style="157" bestFit="1" customWidth="1"/>
    <col min="8539" max="8539" width="5.44140625" style="157" customWidth="1"/>
    <col min="8540" max="8540" width="2" style="157" bestFit="1" customWidth="1"/>
    <col min="8541" max="8541" width="57" style="157" customWidth="1"/>
    <col min="8542" max="8542" width="11.6640625" style="157" customWidth="1"/>
    <col min="8543" max="8543" width="10.6640625" style="157" customWidth="1"/>
    <col min="8544" max="8544" width="11.33203125" style="157" customWidth="1"/>
    <col min="8545" max="8545" width="13.33203125" style="157" customWidth="1"/>
    <col min="8546" max="8793" width="9.109375" style="157"/>
    <col min="8794" max="8794" width="2.6640625" style="157" bestFit="1" customWidth="1"/>
    <col min="8795" max="8795" width="5.44140625" style="157" customWidth="1"/>
    <col min="8796" max="8796" width="2" style="157" bestFit="1" customWidth="1"/>
    <col min="8797" max="8797" width="57" style="157" customWidth="1"/>
    <col min="8798" max="8798" width="11.6640625" style="157" customWidth="1"/>
    <col min="8799" max="8799" width="10.6640625" style="157" customWidth="1"/>
    <col min="8800" max="8800" width="11.33203125" style="157" customWidth="1"/>
    <col min="8801" max="8801" width="13.33203125" style="157" customWidth="1"/>
    <col min="8802" max="9049" width="9.109375" style="157"/>
    <col min="9050" max="9050" width="2.6640625" style="157" bestFit="1" customWidth="1"/>
    <col min="9051" max="9051" width="5.44140625" style="157" customWidth="1"/>
    <col min="9052" max="9052" width="2" style="157" bestFit="1" customWidth="1"/>
    <col min="9053" max="9053" width="57" style="157" customWidth="1"/>
    <col min="9054" max="9054" width="11.6640625" style="157" customWidth="1"/>
    <col min="9055" max="9055" width="10.6640625" style="157" customWidth="1"/>
    <col min="9056" max="9056" width="11.33203125" style="157" customWidth="1"/>
    <col min="9057" max="9057" width="13.33203125" style="157" customWidth="1"/>
    <col min="9058" max="9305" width="9.109375" style="157"/>
    <col min="9306" max="9306" width="2.6640625" style="157" bestFit="1" customWidth="1"/>
    <col min="9307" max="9307" width="5.44140625" style="157" customWidth="1"/>
    <col min="9308" max="9308" width="2" style="157" bestFit="1" customWidth="1"/>
    <col min="9309" max="9309" width="57" style="157" customWidth="1"/>
    <col min="9310" max="9310" width="11.6640625" style="157" customWidth="1"/>
    <col min="9311" max="9311" width="10.6640625" style="157" customWidth="1"/>
    <col min="9312" max="9312" width="11.33203125" style="157" customWidth="1"/>
    <col min="9313" max="9313" width="13.33203125" style="157" customWidth="1"/>
    <col min="9314" max="9561" width="9.109375" style="157"/>
    <col min="9562" max="9562" width="2.6640625" style="157" bestFit="1" customWidth="1"/>
    <col min="9563" max="9563" width="5.44140625" style="157" customWidth="1"/>
    <col min="9564" max="9564" width="2" style="157" bestFit="1" customWidth="1"/>
    <col min="9565" max="9565" width="57" style="157" customWidth="1"/>
    <col min="9566" max="9566" width="11.6640625" style="157" customWidth="1"/>
    <col min="9567" max="9567" width="10.6640625" style="157" customWidth="1"/>
    <col min="9568" max="9568" width="11.33203125" style="157" customWidth="1"/>
    <col min="9569" max="9569" width="13.33203125" style="157" customWidth="1"/>
    <col min="9570" max="9817" width="9.109375" style="157"/>
    <col min="9818" max="9818" width="2.6640625" style="157" bestFit="1" customWidth="1"/>
    <col min="9819" max="9819" width="5.44140625" style="157" customWidth="1"/>
    <col min="9820" max="9820" width="2" style="157" bestFit="1" customWidth="1"/>
    <col min="9821" max="9821" width="57" style="157" customWidth="1"/>
    <col min="9822" max="9822" width="11.6640625" style="157" customWidth="1"/>
    <col min="9823" max="9823" width="10.6640625" style="157" customWidth="1"/>
    <col min="9824" max="9824" width="11.33203125" style="157" customWidth="1"/>
    <col min="9825" max="9825" width="13.33203125" style="157" customWidth="1"/>
    <col min="9826" max="10073" width="9.109375" style="157"/>
    <col min="10074" max="10074" width="2.6640625" style="157" bestFit="1" customWidth="1"/>
    <col min="10075" max="10075" width="5.44140625" style="157" customWidth="1"/>
    <col min="10076" max="10076" width="2" style="157" bestFit="1" customWidth="1"/>
    <col min="10077" max="10077" width="57" style="157" customWidth="1"/>
    <col min="10078" max="10078" width="11.6640625" style="157" customWidth="1"/>
    <col min="10079" max="10079" width="10.6640625" style="157" customWidth="1"/>
    <col min="10080" max="10080" width="11.33203125" style="157" customWidth="1"/>
    <col min="10081" max="10081" width="13.33203125" style="157" customWidth="1"/>
    <col min="10082" max="10329" width="9.109375" style="157"/>
    <col min="10330" max="10330" width="2.6640625" style="157" bestFit="1" customWidth="1"/>
    <col min="10331" max="10331" width="5.44140625" style="157" customWidth="1"/>
    <col min="10332" max="10332" width="2" style="157" bestFit="1" customWidth="1"/>
    <col min="10333" max="10333" width="57" style="157" customWidth="1"/>
    <col min="10334" max="10334" width="11.6640625" style="157" customWidth="1"/>
    <col min="10335" max="10335" width="10.6640625" style="157" customWidth="1"/>
    <col min="10336" max="10336" width="11.33203125" style="157" customWidth="1"/>
    <col min="10337" max="10337" width="13.33203125" style="157" customWidth="1"/>
    <col min="10338" max="10585" width="9.109375" style="157"/>
    <col min="10586" max="10586" width="2.6640625" style="157" bestFit="1" customWidth="1"/>
    <col min="10587" max="10587" width="5.44140625" style="157" customWidth="1"/>
    <col min="10588" max="10588" width="2" style="157" bestFit="1" customWidth="1"/>
    <col min="10589" max="10589" width="57" style="157" customWidth="1"/>
    <col min="10590" max="10590" width="11.6640625" style="157" customWidth="1"/>
    <col min="10591" max="10591" width="10.6640625" style="157" customWidth="1"/>
    <col min="10592" max="10592" width="11.33203125" style="157" customWidth="1"/>
    <col min="10593" max="10593" width="13.33203125" style="157" customWidth="1"/>
    <col min="10594" max="10841" width="9.109375" style="157"/>
    <col min="10842" max="10842" width="2.6640625" style="157" bestFit="1" customWidth="1"/>
    <col min="10843" max="10843" width="5.44140625" style="157" customWidth="1"/>
    <col min="10844" max="10844" width="2" style="157" bestFit="1" customWidth="1"/>
    <col min="10845" max="10845" width="57" style="157" customWidth="1"/>
    <col min="10846" max="10846" width="11.6640625" style="157" customWidth="1"/>
    <col min="10847" max="10847" width="10.6640625" style="157" customWidth="1"/>
    <col min="10848" max="10848" width="11.33203125" style="157" customWidth="1"/>
    <col min="10849" max="10849" width="13.33203125" style="157" customWidth="1"/>
    <col min="10850" max="11097" width="9.109375" style="157"/>
    <col min="11098" max="11098" width="2.6640625" style="157" bestFit="1" customWidth="1"/>
    <col min="11099" max="11099" width="5.44140625" style="157" customWidth="1"/>
    <col min="11100" max="11100" width="2" style="157" bestFit="1" customWidth="1"/>
    <col min="11101" max="11101" width="57" style="157" customWidth="1"/>
    <col min="11102" max="11102" width="11.6640625" style="157" customWidth="1"/>
    <col min="11103" max="11103" width="10.6640625" style="157" customWidth="1"/>
    <col min="11104" max="11104" width="11.33203125" style="157" customWidth="1"/>
    <col min="11105" max="11105" width="13.33203125" style="157" customWidth="1"/>
    <col min="11106" max="11353" width="9.109375" style="157"/>
    <col min="11354" max="11354" width="2.6640625" style="157" bestFit="1" customWidth="1"/>
    <col min="11355" max="11355" width="5.44140625" style="157" customWidth="1"/>
    <col min="11356" max="11356" width="2" style="157" bestFit="1" customWidth="1"/>
    <col min="11357" max="11357" width="57" style="157" customWidth="1"/>
    <col min="11358" max="11358" width="11.6640625" style="157" customWidth="1"/>
    <col min="11359" max="11359" width="10.6640625" style="157" customWidth="1"/>
    <col min="11360" max="11360" width="11.33203125" style="157" customWidth="1"/>
    <col min="11361" max="11361" width="13.33203125" style="157" customWidth="1"/>
    <col min="11362" max="11609" width="9.109375" style="157"/>
    <col min="11610" max="11610" width="2.6640625" style="157" bestFit="1" customWidth="1"/>
    <col min="11611" max="11611" width="5.44140625" style="157" customWidth="1"/>
    <col min="11612" max="11612" width="2" style="157" bestFit="1" customWidth="1"/>
    <col min="11613" max="11613" width="57" style="157" customWidth="1"/>
    <col min="11614" max="11614" width="11.6640625" style="157" customWidth="1"/>
    <col min="11615" max="11615" width="10.6640625" style="157" customWidth="1"/>
    <col min="11616" max="11616" width="11.33203125" style="157" customWidth="1"/>
    <col min="11617" max="11617" width="13.33203125" style="157" customWidth="1"/>
    <col min="11618" max="11865" width="9.109375" style="157"/>
    <col min="11866" max="11866" width="2.6640625" style="157" bestFit="1" customWidth="1"/>
    <col min="11867" max="11867" width="5.44140625" style="157" customWidth="1"/>
    <col min="11868" max="11868" width="2" style="157" bestFit="1" customWidth="1"/>
    <col min="11869" max="11869" width="57" style="157" customWidth="1"/>
    <col min="11870" max="11870" width="11.6640625" style="157" customWidth="1"/>
    <col min="11871" max="11871" width="10.6640625" style="157" customWidth="1"/>
    <col min="11872" max="11872" width="11.33203125" style="157" customWidth="1"/>
    <col min="11873" max="11873" width="13.33203125" style="157" customWidth="1"/>
    <col min="11874" max="12121" width="9.109375" style="157"/>
    <col min="12122" max="12122" width="2.6640625" style="157" bestFit="1" customWidth="1"/>
    <col min="12123" max="12123" width="5.44140625" style="157" customWidth="1"/>
    <col min="12124" max="12124" width="2" style="157" bestFit="1" customWidth="1"/>
    <col min="12125" max="12125" width="57" style="157" customWidth="1"/>
    <col min="12126" max="12126" width="11.6640625" style="157" customWidth="1"/>
    <col min="12127" max="12127" width="10.6640625" style="157" customWidth="1"/>
    <col min="12128" max="12128" width="11.33203125" style="157" customWidth="1"/>
    <col min="12129" max="12129" width="13.33203125" style="157" customWidth="1"/>
    <col min="12130" max="12377" width="9.109375" style="157"/>
    <col min="12378" max="12378" width="2.6640625" style="157" bestFit="1" customWidth="1"/>
    <col min="12379" max="12379" width="5.44140625" style="157" customWidth="1"/>
    <col min="12380" max="12380" width="2" style="157" bestFit="1" customWidth="1"/>
    <col min="12381" max="12381" width="57" style="157" customWidth="1"/>
    <col min="12382" max="12382" width="11.6640625" style="157" customWidth="1"/>
    <col min="12383" max="12383" width="10.6640625" style="157" customWidth="1"/>
    <col min="12384" max="12384" width="11.33203125" style="157" customWidth="1"/>
    <col min="12385" max="12385" width="13.33203125" style="157" customWidth="1"/>
    <col min="12386" max="12633" width="9.109375" style="157"/>
    <col min="12634" max="12634" width="2.6640625" style="157" bestFit="1" customWidth="1"/>
    <col min="12635" max="12635" width="5.44140625" style="157" customWidth="1"/>
    <col min="12636" max="12636" width="2" style="157" bestFit="1" customWidth="1"/>
    <col min="12637" max="12637" width="57" style="157" customWidth="1"/>
    <col min="12638" max="12638" width="11.6640625" style="157" customWidth="1"/>
    <col min="12639" max="12639" width="10.6640625" style="157" customWidth="1"/>
    <col min="12640" max="12640" width="11.33203125" style="157" customWidth="1"/>
    <col min="12641" max="12641" width="13.33203125" style="157" customWidth="1"/>
    <col min="12642" max="12889" width="9.109375" style="157"/>
    <col min="12890" max="12890" width="2.6640625" style="157" bestFit="1" customWidth="1"/>
    <col min="12891" max="12891" width="5.44140625" style="157" customWidth="1"/>
    <col min="12892" max="12892" width="2" style="157" bestFit="1" customWidth="1"/>
    <col min="12893" max="12893" width="57" style="157" customWidth="1"/>
    <col min="12894" max="12894" width="11.6640625" style="157" customWidth="1"/>
    <col min="12895" max="12895" width="10.6640625" style="157" customWidth="1"/>
    <col min="12896" max="12896" width="11.33203125" style="157" customWidth="1"/>
    <col min="12897" max="12897" width="13.33203125" style="157" customWidth="1"/>
    <col min="12898" max="13145" width="9.109375" style="157"/>
    <col min="13146" max="13146" width="2.6640625" style="157" bestFit="1" customWidth="1"/>
    <col min="13147" max="13147" width="5.44140625" style="157" customWidth="1"/>
    <col min="13148" max="13148" width="2" style="157" bestFit="1" customWidth="1"/>
    <col min="13149" max="13149" width="57" style="157" customWidth="1"/>
    <col min="13150" max="13150" width="11.6640625" style="157" customWidth="1"/>
    <col min="13151" max="13151" width="10.6640625" style="157" customWidth="1"/>
    <col min="13152" max="13152" width="11.33203125" style="157" customWidth="1"/>
    <col min="13153" max="13153" width="13.33203125" style="157" customWidth="1"/>
    <col min="13154" max="13401" width="9.109375" style="157"/>
    <col min="13402" max="13402" width="2.6640625" style="157" bestFit="1" customWidth="1"/>
    <col min="13403" max="13403" width="5.44140625" style="157" customWidth="1"/>
    <col min="13404" max="13404" width="2" style="157" bestFit="1" customWidth="1"/>
    <col min="13405" max="13405" width="57" style="157" customWidth="1"/>
    <col min="13406" max="13406" width="11.6640625" style="157" customWidth="1"/>
    <col min="13407" max="13407" width="10.6640625" style="157" customWidth="1"/>
    <col min="13408" max="13408" width="11.33203125" style="157" customWidth="1"/>
    <col min="13409" max="13409" width="13.33203125" style="157" customWidth="1"/>
    <col min="13410" max="13657" width="9.109375" style="157"/>
    <col min="13658" max="13658" width="2.6640625" style="157" bestFit="1" customWidth="1"/>
    <col min="13659" max="13659" width="5.44140625" style="157" customWidth="1"/>
    <col min="13660" max="13660" width="2" style="157" bestFit="1" customWidth="1"/>
    <col min="13661" max="13661" width="57" style="157" customWidth="1"/>
    <col min="13662" max="13662" width="11.6640625" style="157" customWidth="1"/>
    <col min="13663" max="13663" width="10.6640625" style="157" customWidth="1"/>
    <col min="13664" max="13664" width="11.33203125" style="157" customWidth="1"/>
    <col min="13665" max="13665" width="13.33203125" style="157" customWidth="1"/>
    <col min="13666" max="13913" width="9.109375" style="157"/>
    <col min="13914" max="13914" width="2.6640625" style="157" bestFit="1" customWidth="1"/>
    <col min="13915" max="13915" width="5.44140625" style="157" customWidth="1"/>
    <col min="13916" max="13916" width="2" style="157" bestFit="1" customWidth="1"/>
    <col min="13917" max="13917" width="57" style="157" customWidth="1"/>
    <col min="13918" max="13918" width="11.6640625" style="157" customWidth="1"/>
    <col min="13919" max="13919" width="10.6640625" style="157" customWidth="1"/>
    <col min="13920" max="13920" width="11.33203125" style="157" customWidth="1"/>
    <col min="13921" max="13921" width="13.33203125" style="157" customWidth="1"/>
    <col min="13922" max="14169" width="9.109375" style="157"/>
    <col min="14170" max="14170" width="2.6640625" style="157" bestFit="1" customWidth="1"/>
    <col min="14171" max="14171" width="5.44140625" style="157" customWidth="1"/>
    <col min="14172" max="14172" width="2" style="157" bestFit="1" customWidth="1"/>
    <col min="14173" max="14173" width="57" style="157" customWidth="1"/>
    <col min="14174" max="14174" width="11.6640625" style="157" customWidth="1"/>
    <col min="14175" max="14175" width="10.6640625" style="157" customWidth="1"/>
    <col min="14176" max="14176" width="11.33203125" style="157" customWidth="1"/>
    <col min="14177" max="14177" width="13.33203125" style="157" customWidth="1"/>
    <col min="14178" max="14425" width="9.109375" style="157"/>
    <col min="14426" max="14426" width="2.6640625" style="157" bestFit="1" customWidth="1"/>
    <col min="14427" max="14427" width="5.44140625" style="157" customWidth="1"/>
    <col min="14428" max="14428" width="2" style="157" bestFit="1" customWidth="1"/>
    <col min="14429" max="14429" width="57" style="157" customWidth="1"/>
    <col min="14430" max="14430" width="11.6640625" style="157" customWidth="1"/>
    <col min="14431" max="14431" width="10.6640625" style="157" customWidth="1"/>
    <col min="14432" max="14432" width="11.33203125" style="157" customWidth="1"/>
    <col min="14433" max="14433" width="13.33203125" style="157" customWidth="1"/>
    <col min="14434" max="14681" width="9.109375" style="157"/>
    <col min="14682" max="14682" width="2.6640625" style="157" bestFit="1" customWidth="1"/>
    <col min="14683" max="14683" width="5.44140625" style="157" customWidth="1"/>
    <col min="14684" max="14684" width="2" style="157" bestFit="1" customWidth="1"/>
    <col min="14685" max="14685" width="57" style="157" customWidth="1"/>
    <col min="14686" max="14686" width="11.6640625" style="157" customWidth="1"/>
    <col min="14687" max="14687" width="10.6640625" style="157" customWidth="1"/>
    <col min="14688" max="14688" width="11.33203125" style="157" customWidth="1"/>
    <col min="14689" max="14689" width="13.33203125" style="157" customWidth="1"/>
    <col min="14690" max="14937" width="9.109375" style="157"/>
    <col min="14938" max="14938" width="2.6640625" style="157" bestFit="1" customWidth="1"/>
    <col min="14939" max="14939" width="5.44140625" style="157" customWidth="1"/>
    <col min="14940" max="14940" width="2" style="157" bestFit="1" customWidth="1"/>
    <col min="14941" max="14941" width="57" style="157" customWidth="1"/>
    <col min="14942" max="14942" width="11.6640625" style="157" customWidth="1"/>
    <col min="14943" max="14943" width="10.6640625" style="157" customWidth="1"/>
    <col min="14944" max="14944" width="11.33203125" style="157" customWidth="1"/>
    <col min="14945" max="14945" width="13.33203125" style="157" customWidth="1"/>
    <col min="14946" max="15193" width="9.109375" style="157"/>
    <col min="15194" max="15194" width="2.6640625" style="157" bestFit="1" customWidth="1"/>
    <col min="15195" max="15195" width="5.44140625" style="157" customWidth="1"/>
    <col min="15196" max="15196" width="2" style="157" bestFit="1" customWidth="1"/>
    <col min="15197" max="15197" width="57" style="157" customWidth="1"/>
    <col min="15198" max="15198" width="11.6640625" style="157" customWidth="1"/>
    <col min="15199" max="15199" width="10.6640625" style="157" customWidth="1"/>
    <col min="15200" max="15200" width="11.33203125" style="157" customWidth="1"/>
    <col min="15201" max="15201" width="13.33203125" style="157" customWidth="1"/>
    <col min="15202" max="15449" width="9.109375" style="157"/>
    <col min="15450" max="15450" width="2.6640625" style="157" bestFit="1" customWidth="1"/>
    <col min="15451" max="15451" width="5.44140625" style="157" customWidth="1"/>
    <col min="15452" max="15452" width="2" style="157" bestFit="1" customWidth="1"/>
    <col min="15453" max="15453" width="57" style="157" customWidth="1"/>
    <col min="15454" max="15454" width="11.6640625" style="157" customWidth="1"/>
    <col min="15455" max="15455" width="10.6640625" style="157" customWidth="1"/>
    <col min="15456" max="15456" width="11.33203125" style="157" customWidth="1"/>
    <col min="15457" max="15457" width="13.33203125" style="157" customWidth="1"/>
    <col min="15458" max="15705" width="9.109375" style="157"/>
    <col min="15706" max="15706" width="2.6640625" style="157" bestFit="1" customWidth="1"/>
    <col min="15707" max="15707" width="5.44140625" style="157" customWidth="1"/>
    <col min="15708" max="15708" width="2" style="157" bestFit="1" customWidth="1"/>
    <col min="15709" max="15709" width="57" style="157" customWidth="1"/>
    <col min="15710" max="15710" width="11.6640625" style="157" customWidth="1"/>
    <col min="15711" max="15711" width="10.6640625" style="157" customWidth="1"/>
    <col min="15712" max="15712" width="11.33203125" style="157" customWidth="1"/>
    <col min="15713" max="15713" width="13.33203125" style="157" customWidth="1"/>
    <col min="15714" max="15961" width="9.109375" style="157"/>
    <col min="15962" max="15962" width="2.6640625" style="157" bestFit="1" customWidth="1"/>
    <col min="15963" max="15963" width="5.44140625" style="157" customWidth="1"/>
    <col min="15964" max="15964" width="2" style="157" bestFit="1" customWidth="1"/>
    <col min="15965" max="15965" width="57" style="157" customWidth="1"/>
    <col min="15966" max="15966" width="11.6640625" style="157" customWidth="1"/>
    <col min="15967" max="15967" width="10.6640625" style="157" customWidth="1"/>
    <col min="15968" max="15968" width="11.33203125" style="157" customWidth="1"/>
    <col min="15969" max="15969" width="13.33203125" style="157" customWidth="1"/>
    <col min="15970" max="16384" width="9.109375" style="157"/>
  </cols>
  <sheetData>
    <row r="1" spans="1:10" ht="21" x14ac:dyDescent="0.4">
      <c r="A1" s="156" t="s">
        <v>347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3.8" thickBot="1" x14ac:dyDescent="0.3">
      <c r="E2" s="159"/>
      <c r="F2" s="159"/>
      <c r="G2" s="159"/>
      <c r="H2" s="159"/>
      <c r="I2" s="159"/>
      <c r="J2" s="159"/>
    </row>
    <row r="3" spans="1:10" ht="20.100000000000001" customHeight="1" thickTop="1" x14ac:dyDescent="0.3">
      <c r="A3" s="160"/>
      <c r="B3" s="161"/>
      <c r="C3" s="162"/>
      <c r="D3" s="295" t="s">
        <v>17</v>
      </c>
      <c r="E3" s="287">
        <v>2023</v>
      </c>
      <c r="F3" s="297" t="s">
        <v>348</v>
      </c>
      <c r="G3" s="297" t="s">
        <v>349</v>
      </c>
      <c r="H3" s="297" t="s">
        <v>350</v>
      </c>
      <c r="I3" s="297" t="s">
        <v>351</v>
      </c>
      <c r="J3" s="293">
        <v>2024</v>
      </c>
    </row>
    <row r="4" spans="1:10" ht="20.100000000000001" customHeight="1" thickBot="1" x14ac:dyDescent="0.35">
      <c r="A4" s="163"/>
      <c r="B4" s="164"/>
      <c r="C4" s="165"/>
      <c r="D4" s="296"/>
      <c r="E4" s="288"/>
      <c r="F4" s="298"/>
      <c r="G4" s="298"/>
      <c r="H4" s="298"/>
      <c r="I4" s="298"/>
      <c r="J4" s="294"/>
    </row>
    <row r="5" spans="1:10" ht="29.4" thickTop="1" x14ac:dyDescent="0.3">
      <c r="A5" s="166"/>
      <c r="B5" s="167"/>
      <c r="C5" s="168"/>
      <c r="D5" s="169" t="s">
        <v>21</v>
      </c>
      <c r="E5" s="170">
        <v>0</v>
      </c>
      <c r="F5" s="170">
        <v>0</v>
      </c>
      <c r="G5" s="170">
        <v>0</v>
      </c>
      <c r="H5" s="170">
        <v>0</v>
      </c>
      <c r="I5" s="170">
        <v>0</v>
      </c>
      <c r="J5" s="171">
        <f>ROUND(SUM(E5:I5),2)</f>
        <v>0</v>
      </c>
    </row>
    <row r="6" spans="1:10" ht="15" thickBot="1" x14ac:dyDescent="0.35">
      <c r="A6" s="166"/>
      <c r="B6" s="167"/>
      <c r="C6" s="168"/>
      <c r="D6" s="169"/>
      <c r="E6" s="172"/>
      <c r="F6" s="172"/>
      <c r="G6" s="172"/>
      <c r="H6" s="172"/>
      <c r="I6" s="172"/>
      <c r="J6" s="173"/>
    </row>
    <row r="7" spans="1:10" ht="15" thickBot="1" x14ac:dyDescent="0.35">
      <c r="A7" s="166"/>
      <c r="B7" s="167"/>
      <c r="C7" s="168"/>
      <c r="D7" s="174" t="s">
        <v>23</v>
      </c>
      <c r="E7" s="175">
        <f>E5</f>
        <v>0</v>
      </c>
      <c r="F7" s="175"/>
      <c r="G7" s="175"/>
      <c r="H7" s="175"/>
      <c r="I7" s="175"/>
      <c r="J7" s="176">
        <f>J5</f>
        <v>0</v>
      </c>
    </row>
    <row r="8" spans="1:10" ht="14.4" x14ac:dyDescent="0.3">
      <c r="A8" s="166"/>
      <c r="B8" s="167"/>
      <c r="C8" s="168"/>
      <c r="D8" s="177" t="s">
        <v>24</v>
      </c>
      <c r="E8" s="170"/>
      <c r="F8" s="170"/>
      <c r="G8" s="170"/>
      <c r="H8" s="170"/>
      <c r="I8" s="170"/>
      <c r="J8" s="178"/>
    </row>
    <row r="9" spans="1:10" ht="14.4" x14ac:dyDescent="0.3">
      <c r="A9" s="166" t="s">
        <v>25</v>
      </c>
      <c r="B9" s="167"/>
      <c r="C9" s="168"/>
      <c r="D9" s="179" t="s">
        <v>26</v>
      </c>
      <c r="E9" s="170"/>
      <c r="F9" s="170"/>
      <c r="G9" s="170"/>
      <c r="H9" s="170"/>
      <c r="I9" s="170"/>
      <c r="J9" s="178"/>
    </row>
    <row r="10" spans="1:10" ht="14.4" x14ac:dyDescent="0.3">
      <c r="A10" s="166"/>
      <c r="B10" s="167">
        <v>1</v>
      </c>
      <c r="C10" s="168"/>
      <c r="D10" s="167" t="s">
        <v>28</v>
      </c>
      <c r="E10" s="170">
        <v>0</v>
      </c>
      <c r="F10" s="170">
        <v>0</v>
      </c>
      <c r="G10" s="180">
        <v>0</v>
      </c>
      <c r="H10" s="170">
        <v>0</v>
      </c>
      <c r="I10" s="170">
        <v>0</v>
      </c>
      <c r="J10" s="178">
        <f t="shared" ref="J10:J16" si="0">ROUND(SUM(E10:I10),2)</f>
        <v>0</v>
      </c>
    </row>
    <row r="11" spans="1:10" ht="14.4" x14ac:dyDescent="0.3">
      <c r="A11" s="166"/>
      <c r="B11" s="167">
        <v>2</v>
      </c>
      <c r="C11" s="168"/>
      <c r="D11" s="167" t="s">
        <v>30</v>
      </c>
      <c r="E11" s="170">
        <v>0</v>
      </c>
      <c r="F11" s="170">
        <v>0</v>
      </c>
      <c r="G11" s="180">
        <v>0</v>
      </c>
      <c r="H11" s="170">
        <v>0</v>
      </c>
      <c r="I11" s="170">
        <v>0</v>
      </c>
      <c r="J11" s="178">
        <f t="shared" si="0"/>
        <v>0</v>
      </c>
    </row>
    <row r="12" spans="1:10" ht="14.4" x14ac:dyDescent="0.3">
      <c r="A12" s="166"/>
      <c r="B12" s="167">
        <v>3</v>
      </c>
      <c r="C12" s="168"/>
      <c r="D12" s="167" t="s">
        <v>32</v>
      </c>
      <c r="E12" s="170">
        <v>0</v>
      </c>
      <c r="F12" s="170">
        <v>0</v>
      </c>
      <c r="G12" s="180">
        <v>0</v>
      </c>
      <c r="H12" s="170">
        <v>0</v>
      </c>
      <c r="I12" s="170">
        <v>0</v>
      </c>
      <c r="J12" s="178">
        <f t="shared" si="0"/>
        <v>0</v>
      </c>
    </row>
    <row r="13" spans="1:10" ht="14.4" x14ac:dyDescent="0.3">
      <c r="A13" s="166"/>
      <c r="B13" s="167">
        <v>4</v>
      </c>
      <c r="C13" s="168"/>
      <c r="D13" s="167" t="s">
        <v>34</v>
      </c>
      <c r="E13" s="170">
        <v>0</v>
      </c>
      <c r="F13" s="170">
        <v>0</v>
      </c>
      <c r="G13" s="180">
        <v>0</v>
      </c>
      <c r="H13" s="170">
        <v>0</v>
      </c>
      <c r="I13" s="170">
        <v>0</v>
      </c>
      <c r="J13" s="178">
        <f t="shared" si="0"/>
        <v>0</v>
      </c>
    </row>
    <row r="14" spans="1:10" ht="14.4" x14ac:dyDescent="0.3">
      <c r="A14" s="166"/>
      <c r="B14" s="167">
        <v>5</v>
      </c>
      <c r="C14" s="168"/>
      <c r="D14" s="167" t="s">
        <v>36</v>
      </c>
      <c r="E14" s="170">
        <v>0</v>
      </c>
      <c r="F14" s="170">
        <v>0</v>
      </c>
      <c r="G14" s="180">
        <v>0</v>
      </c>
      <c r="H14" s="170">
        <v>0</v>
      </c>
      <c r="I14" s="170">
        <v>0</v>
      </c>
      <c r="J14" s="178">
        <f t="shared" si="0"/>
        <v>0</v>
      </c>
    </row>
    <row r="15" spans="1:10" ht="14.4" x14ac:dyDescent="0.3">
      <c r="A15" s="166"/>
      <c r="B15" s="167">
        <v>6</v>
      </c>
      <c r="C15" s="168"/>
      <c r="D15" s="167" t="s">
        <v>38</v>
      </c>
      <c r="E15" s="170">
        <v>0</v>
      </c>
      <c r="F15" s="170">
        <v>0</v>
      </c>
      <c r="G15" s="180">
        <v>0</v>
      </c>
      <c r="H15" s="170">
        <v>0</v>
      </c>
      <c r="I15" s="170">
        <v>0</v>
      </c>
      <c r="J15" s="178">
        <f t="shared" si="0"/>
        <v>0</v>
      </c>
    </row>
    <row r="16" spans="1:10" ht="14.4" x14ac:dyDescent="0.3">
      <c r="A16" s="166"/>
      <c r="B16" s="167">
        <v>9</v>
      </c>
      <c r="C16" s="168"/>
      <c r="D16" s="181" t="s">
        <v>40</v>
      </c>
      <c r="E16" s="170">
        <v>0</v>
      </c>
      <c r="F16" s="170">
        <v>0</v>
      </c>
      <c r="G16" s="180">
        <v>0</v>
      </c>
      <c r="H16" s="170">
        <v>0</v>
      </c>
      <c r="I16" s="170">
        <v>0</v>
      </c>
      <c r="J16" s="178">
        <f t="shared" si="0"/>
        <v>0</v>
      </c>
    </row>
    <row r="17" spans="1:10" ht="14.4" x14ac:dyDescent="0.3">
      <c r="A17" s="166"/>
      <c r="B17" s="167"/>
      <c r="C17" s="168"/>
      <c r="D17" s="182" t="s">
        <v>42</v>
      </c>
      <c r="E17" s="183">
        <f t="shared" ref="E17:J17" si="1">SUM(E9:E16)</f>
        <v>0</v>
      </c>
      <c r="F17" s="183">
        <f t="shared" si="1"/>
        <v>0</v>
      </c>
      <c r="G17" s="183">
        <f t="shared" si="1"/>
        <v>0</v>
      </c>
      <c r="H17" s="183">
        <f t="shared" si="1"/>
        <v>0</v>
      </c>
      <c r="I17" s="183">
        <f t="shared" si="1"/>
        <v>0</v>
      </c>
      <c r="J17" s="184">
        <f t="shared" si="1"/>
        <v>0</v>
      </c>
    </row>
    <row r="18" spans="1:10" ht="14.4" x14ac:dyDescent="0.3">
      <c r="A18" s="166"/>
      <c r="B18" s="167"/>
      <c r="C18" s="168"/>
      <c r="D18" s="169"/>
      <c r="E18" s="170"/>
      <c r="F18" s="170"/>
      <c r="G18" s="170"/>
      <c r="H18" s="170"/>
      <c r="I18" s="170"/>
      <c r="J18" s="178"/>
    </row>
    <row r="19" spans="1:10" ht="14.4" x14ac:dyDescent="0.3">
      <c r="A19" s="185"/>
      <c r="B19" s="181"/>
      <c r="C19" s="186"/>
      <c r="D19" s="187" t="s">
        <v>43</v>
      </c>
      <c r="E19" s="170"/>
      <c r="F19" s="170"/>
      <c r="G19" s="170"/>
      <c r="H19" s="170"/>
      <c r="I19" s="170"/>
      <c r="J19" s="178"/>
    </row>
    <row r="20" spans="1:10" ht="14.4" x14ac:dyDescent="0.3">
      <c r="A20" s="185" t="s">
        <v>44</v>
      </c>
      <c r="B20" s="188">
        <v>1</v>
      </c>
      <c r="C20" s="186"/>
      <c r="D20" s="181" t="s">
        <v>45</v>
      </c>
      <c r="E20" s="170"/>
      <c r="F20" s="170"/>
      <c r="G20" s="170"/>
      <c r="H20" s="170"/>
      <c r="I20" s="170"/>
      <c r="J20" s="178"/>
    </row>
    <row r="21" spans="1:10" ht="14.4" x14ac:dyDescent="0.3">
      <c r="A21" s="185"/>
      <c r="B21" s="189" t="s">
        <v>46</v>
      </c>
      <c r="C21" s="186"/>
      <c r="D21" s="181" t="s">
        <v>47</v>
      </c>
      <c r="E21" s="170">
        <v>0</v>
      </c>
      <c r="F21" s="170">
        <v>0</v>
      </c>
      <c r="G21" s="180">
        <v>0</v>
      </c>
      <c r="H21" s="170">
        <v>0</v>
      </c>
      <c r="I21" s="170">
        <v>0</v>
      </c>
      <c r="J21" s="178">
        <f t="shared" ref="J21:J24" si="2">ROUND(SUM(E21:I21),2)</f>
        <v>0</v>
      </c>
    </row>
    <row r="22" spans="1:10" ht="14.4" x14ac:dyDescent="0.3">
      <c r="A22" s="185"/>
      <c r="B22" s="189" t="s">
        <v>48</v>
      </c>
      <c r="C22" s="186"/>
      <c r="D22" s="181" t="s">
        <v>49</v>
      </c>
      <c r="E22" s="170">
        <v>0</v>
      </c>
      <c r="F22" s="170">
        <v>0</v>
      </c>
      <c r="G22" s="180">
        <v>0</v>
      </c>
      <c r="H22" s="170">
        <v>0</v>
      </c>
      <c r="I22" s="170">
        <v>0</v>
      </c>
      <c r="J22" s="178">
        <f t="shared" si="2"/>
        <v>0</v>
      </c>
    </row>
    <row r="23" spans="1:10" ht="14.4" x14ac:dyDescent="0.3">
      <c r="A23" s="185"/>
      <c r="B23" s="189" t="s">
        <v>50</v>
      </c>
      <c r="C23" s="186"/>
      <c r="D23" s="181" t="s">
        <v>51</v>
      </c>
      <c r="E23" s="170">
        <v>0</v>
      </c>
      <c r="F23" s="170">
        <v>0</v>
      </c>
      <c r="G23" s="180">
        <v>0</v>
      </c>
      <c r="H23" s="170">
        <v>0</v>
      </c>
      <c r="I23" s="170">
        <v>0</v>
      </c>
      <c r="J23" s="178">
        <f t="shared" si="2"/>
        <v>0</v>
      </c>
    </row>
    <row r="24" spans="1:10" ht="14.4" x14ac:dyDescent="0.3">
      <c r="A24" s="185"/>
      <c r="B24" s="189" t="s">
        <v>52</v>
      </c>
      <c r="C24" s="186"/>
      <c r="D24" s="181" t="s">
        <v>53</v>
      </c>
      <c r="E24" s="170">
        <v>0</v>
      </c>
      <c r="F24" s="170">
        <v>0</v>
      </c>
      <c r="G24" s="180">
        <v>0</v>
      </c>
      <c r="H24" s="170">
        <v>0</v>
      </c>
      <c r="I24" s="170">
        <v>0</v>
      </c>
      <c r="J24" s="178">
        <f t="shared" si="2"/>
        <v>0</v>
      </c>
    </row>
    <row r="25" spans="1:10" ht="14.4" x14ac:dyDescent="0.3">
      <c r="A25" s="185" t="s">
        <v>54</v>
      </c>
      <c r="B25" s="188">
        <v>2</v>
      </c>
      <c r="C25" s="186"/>
      <c r="D25" s="181" t="s">
        <v>55</v>
      </c>
      <c r="E25" s="170"/>
      <c r="F25" s="170"/>
      <c r="G25" s="170"/>
      <c r="H25" s="170"/>
      <c r="I25" s="170"/>
      <c r="J25" s="178"/>
    </row>
    <row r="26" spans="1:10" ht="14.4" x14ac:dyDescent="0.3">
      <c r="A26" s="185"/>
      <c r="B26" s="189" t="s">
        <v>57</v>
      </c>
      <c r="C26" s="186"/>
      <c r="D26" s="181" t="s">
        <v>58</v>
      </c>
      <c r="E26" s="170">
        <v>0</v>
      </c>
      <c r="F26" s="170">
        <v>0</v>
      </c>
      <c r="G26" s="180">
        <v>0</v>
      </c>
      <c r="H26" s="170">
        <v>0</v>
      </c>
      <c r="I26" s="170">
        <v>0</v>
      </c>
      <c r="J26" s="178">
        <f t="shared" ref="J26:J38" si="3">ROUND(SUM(E26:I26),2)</f>
        <v>0</v>
      </c>
    </row>
    <row r="27" spans="1:10" ht="14.4" x14ac:dyDescent="0.3">
      <c r="A27" s="185"/>
      <c r="B27" s="188"/>
      <c r="C27" s="186" t="s">
        <v>60</v>
      </c>
      <c r="D27" s="190" t="s">
        <v>61</v>
      </c>
      <c r="E27" s="170">
        <v>0</v>
      </c>
      <c r="F27" s="170">
        <v>0</v>
      </c>
      <c r="G27" s="180">
        <v>0</v>
      </c>
      <c r="H27" s="170">
        <v>0</v>
      </c>
      <c r="I27" s="170">
        <v>0</v>
      </c>
      <c r="J27" s="178">
        <f t="shared" si="3"/>
        <v>0</v>
      </c>
    </row>
    <row r="28" spans="1:10" ht="14.4" x14ac:dyDescent="0.3">
      <c r="A28" s="185"/>
      <c r="B28" s="189" t="s">
        <v>62</v>
      </c>
      <c r="C28" s="186"/>
      <c r="D28" s="181" t="s">
        <v>49</v>
      </c>
      <c r="E28" s="170">
        <v>0</v>
      </c>
      <c r="F28" s="170">
        <v>0</v>
      </c>
      <c r="G28" s="180">
        <v>0</v>
      </c>
      <c r="H28" s="170">
        <v>0</v>
      </c>
      <c r="I28" s="170">
        <v>0</v>
      </c>
      <c r="J28" s="178">
        <f t="shared" si="3"/>
        <v>0</v>
      </c>
    </row>
    <row r="29" spans="1:10" ht="14.4" x14ac:dyDescent="0.3">
      <c r="A29" s="185"/>
      <c r="B29" s="188"/>
      <c r="C29" s="186" t="s">
        <v>60</v>
      </c>
      <c r="D29" s="190" t="s">
        <v>61</v>
      </c>
      <c r="E29" s="170">
        <v>0</v>
      </c>
      <c r="F29" s="170">
        <v>0</v>
      </c>
      <c r="G29" s="180">
        <v>0</v>
      </c>
      <c r="H29" s="170">
        <v>0</v>
      </c>
      <c r="I29" s="170">
        <v>0</v>
      </c>
      <c r="J29" s="178">
        <f t="shared" si="3"/>
        <v>0</v>
      </c>
    </row>
    <row r="30" spans="1:10" ht="14.4" x14ac:dyDescent="0.3">
      <c r="A30" s="185"/>
      <c r="B30" s="189" t="s">
        <v>63</v>
      </c>
      <c r="C30" s="186"/>
      <c r="D30" s="181" t="s">
        <v>64</v>
      </c>
      <c r="E30" s="170">
        <v>0</v>
      </c>
      <c r="F30" s="170">
        <v>0</v>
      </c>
      <c r="G30" s="180">
        <v>0</v>
      </c>
      <c r="H30" s="170">
        <v>0</v>
      </c>
      <c r="I30" s="170">
        <v>0</v>
      </c>
      <c r="J30" s="178">
        <f t="shared" si="3"/>
        <v>0</v>
      </c>
    </row>
    <row r="31" spans="1:10" ht="14.4" x14ac:dyDescent="0.3">
      <c r="A31" s="185"/>
      <c r="B31" s="188"/>
      <c r="C31" s="186" t="s">
        <v>60</v>
      </c>
      <c r="D31" s="190" t="s">
        <v>61</v>
      </c>
      <c r="E31" s="170">
        <v>0</v>
      </c>
      <c r="F31" s="170">
        <v>0</v>
      </c>
      <c r="G31" s="180">
        <v>0</v>
      </c>
      <c r="H31" s="170">
        <v>0</v>
      </c>
      <c r="I31" s="170">
        <v>0</v>
      </c>
      <c r="J31" s="178">
        <f t="shared" si="3"/>
        <v>0</v>
      </c>
    </row>
    <row r="32" spans="1:10" ht="14.4" x14ac:dyDescent="0.3">
      <c r="A32" s="185"/>
      <c r="B32" s="189" t="s">
        <v>66</v>
      </c>
      <c r="C32" s="186"/>
      <c r="D32" s="181" t="s">
        <v>67</v>
      </c>
      <c r="E32" s="170">
        <v>0</v>
      </c>
      <c r="F32" s="170">
        <v>0</v>
      </c>
      <c r="G32" s="180">
        <v>0</v>
      </c>
      <c r="H32" s="170">
        <v>0</v>
      </c>
      <c r="I32" s="170">
        <v>0</v>
      </c>
      <c r="J32" s="178">
        <f t="shared" si="3"/>
        <v>0</v>
      </c>
    </row>
    <row r="33" spans="1:10" ht="14.4" x14ac:dyDescent="0.3">
      <c r="A33" s="191"/>
      <c r="B33" s="189" t="s">
        <v>69</v>
      </c>
      <c r="C33" s="186"/>
      <c r="D33" s="181" t="s">
        <v>70</v>
      </c>
      <c r="E33" s="170">
        <v>0</v>
      </c>
      <c r="F33" s="170">
        <v>0</v>
      </c>
      <c r="G33" s="180">
        <v>0</v>
      </c>
      <c r="H33" s="170">
        <v>0</v>
      </c>
      <c r="I33" s="170">
        <v>0</v>
      </c>
      <c r="J33" s="178">
        <f t="shared" si="3"/>
        <v>0</v>
      </c>
    </row>
    <row r="34" spans="1:10" ht="14.4" x14ac:dyDescent="0.3">
      <c r="A34" s="191"/>
      <c r="B34" s="189" t="s">
        <v>71</v>
      </c>
      <c r="C34" s="186"/>
      <c r="D34" s="181" t="s">
        <v>72</v>
      </c>
      <c r="E34" s="170">
        <v>0</v>
      </c>
      <c r="F34" s="170">
        <v>0</v>
      </c>
      <c r="G34" s="180">
        <v>0</v>
      </c>
      <c r="H34" s="170">
        <v>0</v>
      </c>
      <c r="I34" s="170">
        <v>0</v>
      </c>
      <c r="J34" s="178">
        <f t="shared" si="3"/>
        <v>0</v>
      </c>
    </row>
    <row r="35" spans="1:10" ht="14.4" x14ac:dyDescent="0.3">
      <c r="A35" s="191"/>
      <c r="B35" s="189" t="s">
        <v>73</v>
      </c>
      <c r="C35" s="186"/>
      <c r="D35" s="181" t="s">
        <v>74</v>
      </c>
      <c r="E35" s="170">
        <v>0</v>
      </c>
      <c r="F35" s="170">
        <v>0</v>
      </c>
      <c r="G35" s="180">
        <v>0</v>
      </c>
      <c r="H35" s="170">
        <v>0</v>
      </c>
      <c r="I35" s="170">
        <v>0</v>
      </c>
      <c r="J35" s="178">
        <f t="shared" si="3"/>
        <v>0</v>
      </c>
    </row>
    <row r="36" spans="1:10" ht="14.4" x14ac:dyDescent="0.3">
      <c r="A36" s="191"/>
      <c r="B36" s="189" t="s">
        <v>75</v>
      </c>
      <c r="C36" s="186"/>
      <c r="D36" s="181" t="s">
        <v>51</v>
      </c>
      <c r="E36" s="170">
        <v>0</v>
      </c>
      <c r="F36" s="170">
        <v>0</v>
      </c>
      <c r="G36" s="180">
        <v>0</v>
      </c>
      <c r="H36" s="170">
        <v>0</v>
      </c>
      <c r="I36" s="170">
        <v>0</v>
      </c>
      <c r="J36" s="178">
        <f t="shared" si="3"/>
        <v>0</v>
      </c>
    </row>
    <row r="37" spans="1:10" ht="14.4" x14ac:dyDescent="0.3">
      <c r="A37" s="191"/>
      <c r="B37" s="192" t="s">
        <v>76</v>
      </c>
      <c r="C37" s="186"/>
      <c r="D37" s="181" t="s">
        <v>77</v>
      </c>
      <c r="E37" s="170">
        <v>0</v>
      </c>
      <c r="F37" s="170">
        <v>0</v>
      </c>
      <c r="G37" s="180">
        <v>0</v>
      </c>
      <c r="H37" s="170">
        <v>0</v>
      </c>
      <c r="I37" s="170">
        <v>0</v>
      </c>
      <c r="J37" s="178">
        <f t="shared" si="3"/>
        <v>0</v>
      </c>
    </row>
    <row r="38" spans="1:10" ht="14.4" x14ac:dyDescent="0.3">
      <c r="A38" s="185"/>
      <c r="B38" s="188">
        <v>3</v>
      </c>
      <c r="C38" s="186"/>
      <c r="D38" s="181" t="s">
        <v>38</v>
      </c>
      <c r="E38" s="170">
        <v>0</v>
      </c>
      <c r="F38" s="170">
        <v>0</v>
      </c>
      <c r="G38" s="180">
        <v>0</v>
      </c>
      <c r="H38" s="170">
        <v>0</v>
      </c>
      <c r="I38" s="170">
        <v>0</v>
      </c>
      <c r="J38" s="178">
        <f t="shared" si="3"/>
        <v>0</v>
      </c>
    </row>
    <row r="39" spans="1:10" ht="14.4" x14ac:dyDescent="0.3">
      <c r="A39" s="185"/>
      <c r="B39" s="181"/>
      <c r="C39" s="186"/>
      <c r="D39" s="182" t="s">
        <v>79</v>
      </c>
      <c r="E39" s="183">
        <f t="shared" ref="E39:J39" si="4">SUM(E20:E38)</f>
        <v>0</v>
      </c>
      <c r="F39" s="183">
        <f t="shared" si="4"/>
        <v>0</v>
      </c>
      <c r="G39" s="183">
        <f t="shared" si="4"/>
        <v>0</v>
      </c>
      <c r="H39" s="183">
        <f t="shared" si="4"/>
        <v>0</v>
      </c>
      <c r="I39" s="183">
        <f t="shared" si="4"/>
        <v>0</v>
      </c>
      <c r="J39" s="184">
        <f t="shared" si="4"/>
        <v>0</v>
      </c>
    </row>
    <row r="40" spans="1:10" ht="14.4" x14ac:dyDescent="0.3">
      <c r="A40" s="185"/>
      <c r="B40" s="181"/>
      <c r="C40" s="186"/>
      <c r="D40" s="181"/>
      <c r="E40" s="170"/>
      <c r="F40" s="170"/>
      <c r="G40" s="170"/>
      <c r="H40" s="170"/>
      <c r="I40" s="170"/>
      <c r="J40" s="178"/>
    </row>
    <row r="41" spans="1:10" ht="14.4" x14ac:dyDescent="0.3">
      <c r="A41" s="166" t="s">
        <v>80</v>
      </c>
      <c r="B41" s="167"/>
      <c r="C41" s="168"/>
      <c r="D41" s="187" t="s">
        <v>81</v>
      </c>
      <c r="E41" s="170"/>
      <c r="F41" s="170"/>
      <c r="G41" s="170"/>
      <c r="H41" s="170"/>
      <c r="I41" s="170"/>
      <c r="J41" s="178"/>
    </row>
    <row r="42" spans="1:10" ht="14.4" x14ac:dyDescent="0.3">
      <c r="A42" s="166"/>
      <c r="B42" s="167">
        <v>1</v>
      </c>
      <c r="C42" s="168"/>
      <c r="D42" s="181" t="s">
        <v>82</v>
      </c>
      <c r="E42" s="170"/>
      <c r="F42" s="170"/>
      <c r="G42" s="170"/>
      <c r="H42" s="170"/>
      <c r="I42" s="170"/>
      <c r="J42" s="178"/>
    </row>
    <row r="43" spans="1:10" ht="14.4" x14ac:dyDescent="0.3">
      <c r="A43" s="166"/>
      <c r="B43" s="167"/>
      <c r="C43" s="168" t="s">
        <v>60</v>
      </c>
      <c r="D43" s="193" t="s">
        <v>84</v>
      </c>
      <c r="E43" s="170">
        <v>0</v>
      </c>
      <c r="F43" s="170">
        <v>0</v>
      </c>
      <c r="G43" s="180">
        <v>0</v>
      </c>
      <c r="H43" s="170">
        <v>0</v>
      </c>
      <c r="I43" s="170">
        <v>0</v>
      </c>
      <c r="J43" s="178">
        <f t="shared" ref="J43:J45" si="5">ROUND(SUM(E43:I43),2)</f>
        <v>0</v>
      </c>
    </row>
    <row r="44" spans="1:10" ht="14.4" x14ac:dyDescent="0.3">
      <c r="A44" s="166"/>
      <c r="B44" s="167"/>
      <c r="C44" s="168" t="s">
        <v>86</v>
      </c>
      <c r="D44" s="190" t="s">
        <v>87</v>
      </c>
      <c r="E44" s="170">
        <v>0</v>
      </c>
      <c r="F44" s="170">
        <v>0</v>
      </c>
      <c r="G44" s="180">
        <v>0</v>
      </c>
      <c r="H44" s="170">
        <v>0</v>
      </c>
      <c r="I44" s="170">
        <v>0</v>
      </c>
      <c r="J44" s="178">
        <f t="shared" si="5"/>
        <v>0</v>
      </c>
    </row>
    <row r="45" spans="1:10" ht="14.4" x14ac:dyDescent="0.3">
      <c r="A45" s="166"/>
      <c r="B45" s="167"/>
      <c r="C45" s="168" t="s">
        <v>89</v>
      </c>
      <c r="D45" s="190" t="s">
        <v>90</v>
      </c>
      <c r="E45" s="170">
        <v>0</v>
      </c>
      <c r="F45" s="170">
        <v>0</v>
      </c>
      <c r="G45" s="180">
        <v>0</v>
      </c>
      <c r="H45" s="170">
        <v>0</v>
      </c>
      <c r="I45" s="170">
        <v>0</v>
      </c>
      <c r="J45" s="178">
        <f t="shared" si="5"/>
        <v>0</v>
      </c>
    </row>
    <row r="46" spans="1:10" ht="14.4" x14ac:dyDescent="0.3">
      <c r="A46" s="166"/>
      <c r="B46" s="167">
        <v>2</v>
      </c>
      <c r="C46" s="168"/>
      <c r="D46" s="181" t="s">
        <v>91</v>
      </c>
      <c r="E46" s="170"/>
      <c r="F46" s="170"/>
      <c r="G46" s="170"/>
      <c r="H46" s="170"/>
      <c r="I46" s="170"/>
      <c r="J46" s="178"/>
    </row>
    <row r="47" spans="1:10" ht="14.4" x14ac:dyDescent="0.3">
      <c r="A47" s="166"/>
      <c r="B47" s="167"/>
      <c r="C47" s="168" t="s">
        <v>60</v>
      </c>
      <c r="D47" s="181" t="s">
        <v>93</v>
      </c>
      <c r="E47" s="170">
        <v>0</v>
      </c>
      <c r="F47" s="170">
        <v>0</v>
      </c>
      <c r="G47" s="170">
        <v>0</v>
      </c>
      <c r="H47" s="170">
        <v>0</v>
      </c>
      <c r="I47" s="170">
        <v>0</v>
      </c>
      <c r="J47" s="178">
        <f t="shared" ref="J47:J51" si="6">ROUND(SUM(E47:I47),2)</f>
        <v>0</v>
      </c>
    </row>
    <row r="48" spans="1:10" ht="14.4" x14ac:dyDescent="0.3">
      <c r="A48" s="166"/>
      <c r="B48" s="167"/>
      <c r="C48" s="168" t="s">
        <v>86</v>
      </c>
      <c r="D48" s="193" t="s">
        <v>84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8">
        <f t="shared" si="6"/>
        <v>0</v>
      </c>
    </row>
    <row r="49" spans="1:10" ht="14.4" x14ac:dyDescent="0.3">
      <c r="A49" s="166"/>
      <c r="B49" s="167"/>
      <c r="C49" s="168" t="s">
        <v>89</v>
      </c>
      <c r="D49" s="190" t="s">
        <v>95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8">
        <f t="shared" si="6"/>
        <v>0</v>
      </c>
    </row>
    <row r="50" spans="1:10" ht="14.4" x14ac:dyDescent="0.3">
      <c r="A50" s="166"/>
      <c r="B50" s="167"/>
      <c r="C50" s="168" t="s">
        <v>97</v>
      </c>
      <c r="D50" s="190" t="s">
        <v>98</v>
      </c>
      <c r="E50" s="170">
        <v>0</v>
      </c>
      <c r="F50" s="170">
        <v>0</v>
      </c>
      <c r="G50" s="170">
        <v>0</v>
      </c>
      <c r="H50" s="170">
        <v>0</v>
      </c>
      <c r="I50" s="170">
        <v>0</v>
      </c>
      <c r="J50" s="178">
        <f t="shared" si="6"/>
        <v>0</v>
      </c>
    </row>
    <row r="51" spans="1:10" ht="14.4" x14ac:dyDescent="0.3">
      <c r="A51" s="166"/>
      <c r="B51" s="167">
        <v>3</v>
      </c>
      <c r="C51" s="168"/>
      <c r="D51" s="181" t="s">
        <v>101</v>
      </c>
      <c r="E51" s="170">
        <v>0</v>
      </c>
      <c r="F51" s="170">
        <v>0</v>
      </c>
      <c r="G51" s="180">
        <v>0</v>
      </c>
      <c r="H51" s="170">
        <v>0</v>
      </c>
      <c r="I51" s="170">
        <v>0</v>
      </c>
      <c r="J51" s="178">
        <f t="shared" si="6"/>
        <v>0</v>
      </c>
    </row>
    <row r="52" spans="1:10" ht="14.4" x14ac:dyDescent="0.3">
      <c r="A52" s="166"/>
      <c r="B52" s="167"/>
      <c r="C52" s="168"/>
      <c r="D52" s="182" t="s">
        <v>103</v>
      </c>
      <c r="E52" s="183">
        <f>SUM(E42:E51)</f>
        <v>0</v>
      </c>
      <c r="F52" s="183">
        <f t="shared" ref="F52:I52" si="7">SUM(F42:F51)</f>
        <v>0</v>
      </c>
      <c r="G52" s="183">
        <f t="shared" si="7"/>
        <v>0</v>
      </c>
      <c r="H52" s="183">
        <f t="shared" si="7"/>
        <v>0</v>
      </c>
      <c r="I52" s="183">
        <f t="shared" si="7"/>
        <v>0</v>
      </c>
      <c r="J52" s="184">
        <f>SUM(J42:J51)</f>
        <v>0</v>
      </c>
    </row>
    <row r="53" spans="1:10" ht="15" thickBot="1" x14ac:dyDescent="0.35">
      <c r="A53" s="166"/>
      <c r="B53" s="167"/>
      <c r="C53" s="168"/>
      <c r="D53" s="182"/>
      <c r="E53" s="170"/>
      <c r="F53" s="170"/>
      <c r="G53" s="170"/>
      <c r="H53" s="170"/>
      <c r="I53" s="170"/>
      <c r="J53" s="178"/>
    </row>
    <row r="54" spans="1:10" ht="15" thickBot="1" x14ac:dyDescent="0.35">
      <c r="A54" s="194"/>
      <c r="B54" s="195"/>
      <c r="C54" s="196"/>
      <c r="D54" s="197" t="s">
        <v>104</v>
      </c>
      <c r="E54" s="198">
        <f t="shared" ref="E54:J54" si="8">+E52+E39+E17</f>
        <v>0</v>
      </c>
      <c r="F54" s="198">
        <f t="shared" si="8"/>
        <v>0</v>
      </c>
      <c r="G54" s="198">
        <f t="shared" si="8"/>
        <v>0</v>
      </c>
      <c r="H54" s="198">
        <f t="shared" si="8"/>
        <v>0</v>
      </c>
      <c r="I54" s="198">
        <f t="shared" si="8"/>
        <v>0</v>
      </c>
      <c r="J54" s="199">
        <f t="shared" si="8"/>
        <v>0</v>
      </c>
    </row>
    <row r="55" spans="1:10" ht="14.4" x14ac:dyDescent="0.3">
      <c r="A55" s="166"/>
      <c r="B55" s="167"/>
      <c r="C55" s="168"/>
      <c r="D55" s="167"/>
      <c r="E55" s="170"/>
      <c r="F55" s="170"/>
      <c r="G55" s="170"/>
      <c r="H55" s="170"/>
      <c r="I55" s="170"/>
      <c r="J55" s="178"/>
    </row>
    <row r="56" spans="1:10" ht="14.4" x14ac:dyDescent="0.3">
      <c r="A56" s="166"/>
      <c r="B56" s="167"/>
      <c r="C56" s="168"/>
      <c r="D56" s="177" t="s">
        <v>105</v>
      </c>
      <c r="E56" s="170"/>
      <c r="F56" s="170"/>
      <c r="G56" s="170"/>
      <c r="H56" s="170"/>
      <c r="I56" s="170"/>
      <c r="J56" s="178"/>
    </row>
    <row r="57" spans="1:10" ht="14.4" x14ac:dyDescent="0.3">
      <c r="A57" s="166" t="s">
        <v>25</v>
      </c>
      <c r="B57" s="167"/>
      <c r="C57" s="168"/>
      <c r="D57" s="179" t="s">
        <v>106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8">
        <f>ROUND(SUM(E57:I57),2)</f>
        <v>0</v>
      </c>
    </row>
    <row r="58" spans="1:10" ht="14.4" x14ac:dyDescent="0.3">
      <c r="A58" s="166"/>
      <c r="B58" s="167"/>
      <c r="C58" s="168"/>
      <c r="D58" s="182" t="s">
        <v>108</v>
      </c>
      <c r="E58" s="200">
        <f>E57</f>
        <v>0</v>
      </c>
      <c r="F58" s="200">
        <f t="shared" ref="F58:I58" si="9">F57</f>
        <v>0</v>
      </c>
      <c r="G58" s="200">
        <f t="shared" si="9"/>
        <v>0</v>
      </c>
      <c r="H58" s="200">
        <f t="shared" si="9"/>
        <v>0</v>
      </c>
      <c r="I58" s="200">
        <f t="shared" si="9"/>
        <v>0</v>
      </c>
      <c r="J58" s="201">
        <f>J57</f>
        <v>0</v>
      </c>
    </row>
    <row r="59" spans="1:10" ht="14.4" x14ac:dyDescent="0.3">
      <c r="A59" s="166" t="s">
        <v>44</v>
      </c>
      <c r="B59" s="167"/>
      <c r="C59" s="168"/>
      <c r="D59" s="179" t="s">
        <v>109</v>
      </c>
      <c r="E59" s="170"/>
      <c r="F59" s="170"/>
      <c r="G59" s="170"/>
      <c r="H59" s="170"/>
      <c r="I59" s="170"/>
      <c r="J59" s="178"/>
    </row>
    <row r="60" spans="1:10" ht="14.4" x14ac:dyDescent="0.3">
      <c r="A60" s="166"/>
      <c r="B60" s="167">
        <v>1</v>
      </c>
      <c r="C60" s="168"/>
      <c r="D60" s="167" t="s">
        <v>110</v>
      </c>
      <c r="E60" s="170"/>
      <c r="F60" s="170"/>
      <c r="G60" s="170"/>
      <c r="H60" s="170"/>
      <c r="I60" s="170"/>
      <c r="J60" s="178"/>
    </row>
    <row r="61" spans="1:10" ht="14.4" x14ac:dyDescent="0.3">
      <c r="A61" s="166"/>
      <c r="B61" s="167"/>
      <c r="C61" s="168" t="s">
        <v>60</v>
      </c>
      <c r="D61" s="193" t="s">
        <v>111</v>
      </c>
      <c r="E61" s="170">
        <v>0</v>
      </c>
      <c r="F61" s="170">
        <v>0</v>
      </c>
      <c r="G61" s="170">
        <v>0</v>
      </c>
      <c r="H61" s="170">
        <v>0</v>
      </c>
      <c r="I61" s="170">
        <v>0</v>
      </c>
      <c r="J61" s="178">
        <f t="shared" ref="J61:J63" si="10">ROUND(SUM(E61:I61),2)</f>
        <v>0</v>
      </c>
    </row>
    <row r="62" spans="1:10" ht="14.4" x14ac:dyDescent="0.3">
      <c r="A62" s="166"/>
      <c r="B62" s="167"/>
      <c r="C62" s="168" t="s">
        <v>86</v>
      </c>
      <c r="D62" s="193" t="s">
        <v>112</v>
      </c>
      <c r="E62" s="170">
        <v>0</v>
      </c>
      <c r="F62" s="170">
        <v>0</v>
      </c>
      <c r="G62" s="170">
        <v>0</v>
      </c>
      <c r="H62" s="170">
        <v>0</v>
      </c>
      <c r="I62" s="170">
        <v>0</v>
      </c>
      <c r="J62" s="178">
        <f t="shared" si="10"/>
        <v>0</v>
      </c>
    </row>
    <row r="63" spans="1:10" ht="14.4" x14ac:dyDescent="0.3">
      <c r="A63" s="166"/>
      <c r="B63" s="167"/>
      <c r="C63" s="168" t="s">
        <v>89</v>
      </c>
      <c r="D63" s="193" t="s">
        <v>113</v>
      </c>
      <c r="E63" s="170">
        <v>0</v>
      </c>
      <c r="F63" s="170">
        <v>0</v>
      </c>
      <c r="G63" s="170">
        <v>0</v>
      </c>
      <c r="H63" s="170">
        <v>0</v>
      </c>
      <c r="I63" s="170">
        <v>0</v>
      </c>
      <c r="J63" s="178">
        <f t="shared" si="10"/>
        <v>0</v>
      </c>
    </row>
    <row r="64" spans="1:10" ht="14.4" x14ac:dyDescent="0.3">
      <c r="A64" s="166"/>
      <c r="B64" s="167">
        <v>2</v>
      </c>
      <c r="C64" s="168"/>
      <c r="D64" s="167" t="s">
        <v>114</v>
      </c>
      <c r="E64" s="170"/>
      <c r="F64" s="170"/>
      <c r="G64" s="170"/>
      <c r="H64" s="170"/>
      <c r="I64" s="170"/>
      <c r="J64" s="178"/>
    </row>
    <row r="65" spans="1:10" ht="14.4" x14ac:dyDescent="0.3">
      <c r="A65" s="166"/>
      <c r="B65" s="167"/>
      <c r="C65" s="168" t="s">
        <v>60</v>
      </c>
      <c r="D65" s="193" t="s">
        <v>115</v>
      </c>
      <c r="E65" s="170">
        <v>3542908.29</v>
      </c>
      <c r="F65" s="170">
        <v>55167623.060000002</v>
      </c>
      <c r="G65" s="170">
        <v>-56412228.219999999</v>
      </c>
      <c r="H65" s="170">
        <v>3542908.29</v>
      </c>
      <c r="I65" s="170">
        <v>-3543050.37</v>
      </c>
      <c r="J65" s="178">
        <f t="shared" ref="J65:J69" si="11">ROUND(SUM(E65:I65),2)</f>
        <v>2298161.0499999998</v>
      </c>
    </row>
    <row r="66" spans="1:10" ht="14.4" x14ac:dyDescent="0.3">
      <c r="A66" s="166"/>
      <c r="B66" s="167"/>
      <c r="C66" s="168" t="s">
        <v>86</v>
      </c>
      <c r="D66" s="193" t="s">
        <v>84</v>
      </c>
      <c r="E66" s="170">
        <v>0</v>
      </c>
      <c r="F66" s="170">
        <v>0</v>
      </c>
      <c r="G66" s="170">
        <v>0</v>
      </c>
      <c r="H66" s="170">
        <v>0</v>
      </c>
      <c r="I66" s="170">
        <v>0</v>
      </c>
      <c r="J66" s="178">
        <f t="shared" si="11"/>
        <v>0</v>
      </c>
    </row>
    <row r="67" spans="1:10" ht="14.4" x14ac:dyDescent="0.3">
      <c r="A67" s="166"/>
      <c r="B67" s="167"/>
      <c r="C67" s="168" t="s">
        <v>89</v>
      </c>
      <c r="D67" s="190" t="s">
        <v>87</v>
      </c>
      <c r="E67" s="170">
        <v>0</v>
      </c>
      <c r="F67" s="170">
        <v>0</v>
      </c>
      <c r="G67" s="170">
        <v>0</v>
      </c>
      <c r="H67" s="170">
        <v>0</v>
      </c>
      <c r="I67" s="170">
        <v>0</v>
      </c>
      <c r="J67" s="178">
        <f t="shared" si="11"/>
        <v>0</v>
      </c>
    </row>
    <row r="68" spans="1:10" ht="14.4" x14ac:dyDescent="0.3">
      <c r="A68" s="166"/>
      <c r="B68" s="167"/>
      <c r="C68" s="168" t="s">
        <v>97</v>
      </c>
      <c r="D68" s="193" t="s">
        <v>118</v>
      </c>
      <c r="E68" s="170">
        <v>0</v>
      </c>
      <c r="F68" s="170">
        <v>0</v>
      </c>
      <c r="G68" s="170">
        <v>0</v>
      </c>
      <c r="H68" s="170">
        <v>0</v>
      </c>
      <c r="I68" s="170">
        <v>0</v>
      </c>
      <c r="J68" s="178">
        <f t="shared" si="11"/>
        <v>0</v>
      </c>
    </row>
    <row r="69" spans="1:10" ht="14.4" x14ac:dyDescent="0.3">
      <c r="A69" s="166"/>
      <c r="B69" s="167">
        <v>3</v>
      </c>
      <c r="C69" s="168"/>
      <c r="D69" s="167" t="s">
        <v>119</v>
      </c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8">
        <f t="shared" si="11"/>
        <v>0</v>
      </c>
    </row>
    <row r="70" spans="1:10" ht="14.4" x14ac:dyDescent="0.3">
      <c r="A70" s="166"/>
      <c r="B70" s="167">
        <v>4</v>
      </c>
      <c r="C70" s="168"/>
      <c r="D70" s="181" t="s">
        <v>121</v>
      </c>
      <c r="E70" s="170"/>
      <c r="F70" s="170"/>
      <c r="G70" s="170"/>
      <c r="H70" s="170"/>
      <c r="I70" s="170"/>
      <c r="J70" s="178"/>
    </row>
    <row r="71" spans="1:10" ht="14.4" x14ac:dyDescent="0.3">
      <c r="A71" s="166"/>
      <c r="B71" s="167"/>
      <c r="C71" s="168" t="s">
        <v>60</v>
      </c>
      <c r="D71" s="193" t="s">
        <v>123</v>
      </c>
      <c r="E71" s="170">
        <v>0</v>
      </c>
      <c r="F71" s="170">
        <v>0</v>
      </c>
      <c r="G71" s="170">
        <v>0</v>
      </c>
      <c r="H71" s="170">
        <v>0</v>
      </c>
      <c r="I71" s="170">
        <v>0</v>
      </c>
      <c r="J71" s="178">
        <f t="shared" ref="J71:J73" si="12">ROUND(SUM(E71:I71),2)</f>
        <v>0</v>
      </c>
    </row>
    <row r="72" spans="1:10" ht="14.4" x14ac:dyDescent="0.3">
      <c r="A72" s="166"/>
      <c r="B72" s="167"/>
      <c r="C72" s="168" t="s">
        <v>86</v>
      </c>
      <c r="D72" s="193" t="s">
        <v>124</v>
      </c>
      <c r="E72" s="170">
        <v>0</v>
      </c>
      <c r="F72" s="170">
        <v>0</v>
      </c>
      <c r="G72" s="170">
        <v>0</v>
      </c>
      <c r="H72" s="170">
        <v>0</v>
      </c>
      <c r="I72" s="170">
        <v>0</v>
      </c>
      <c r="J72" s="178">
        <f t="shared" si="12"/>
        <v>0</v>
      </c>
    </row>
    <row r="73" spans="1:10" ht="14.4" x14ac:dyDescent="0.3">
      <c r="A73" s="166"/>
      <c r="B73" s="167"/>
      <c r="C73" s="168" t="s">
        <v>89</v>
      </c>
      <c r="D73" s="190" t="s">
        <v>125</v>
      </c>
      <c r="E73" s="170">
        <v>304161.02</v>
      </c>
      <c r="F73" s="170">
        <v>4163412.48</v>
      </c>
      <c r="G73" s="170">
        <v>-4078519.87</v>
      </c>
      <c r="H73" s="170">
        <v>304161.02</v>
      </c>
      <c r="I73" s="170">
        <v>-304161.02</v>
      </c>
      <c r="J73" s="178">
        <f t="shared" si="12"/>
        <v>389053.63</v>
      </c>
    </row>
    <row r="74" spans="1:10" ht="14.4" x14ac:dyDescent="0.3">
      <c r="A74" s="166"/>
      <c r="B74" s="167"/>
      <c r="C74" s="168"/>
      <c r="D74" s="182" t="s">
        <v>126</v>
      </c>
      <c r="E74" s="200">
        <f>SUM(E60:E73)</f>
        <v>3847069.31</v>
      </c>
      <c r="F74" s="200">
        <f t="shared" ref="F74:I74" si="13">SUM(F60:F73)</f>
        <v>59331035.539999999</v>
      </c>
      <c r="G74" s="200">
        <f t="shared" si="13"/>
        <v>-60490748.089999996</v>
      </c>
      <c r="H74" s="200">
        <f t="shared" si="13"/>
        <v>3847069.31</v>
      </c>
      <c r="I74" s="200">
        <f t="shared" si="13"/>
        <v>-3847211.39</v>
      </c>
      <c r="J74" s="201">
        <f>SUM(J60:J73)</f>
        <v>2687214.6799999997</v>
      </c>
    </row>
    <row r="75" spans="1:10" ht="14.4" x14ac:dyDescent="0.3">
      <c r="A75" s="166"/>
      <c r="B75" s="167"/>
      <c r="C75" s="168"/>
      <c r="D75" s="182"/>
      <c r="E75" s="170"/>
      <c r="F75" s="170"/>
      <c r="G75" s="170"/>
      <c r="H75" s="170"/>
      <c r="I75" s="170"/>
      <c r="J75" s="178"/>
    </row>
    <row r="76" spans="1:10" ht="14.4" x14ac:dyDescent="0.3">
      <c r="A76" s="166" t="s">
        <v>54</v>
      </c>
      <c r="B76" s="167"/>
      <c r="C76" s="168"/>
      <c r="D76" s="187" t="s">
        <v>127</v>
      </c>
      <c r="E76" s="170"/>
      <c r="F76" s="170"/>
      <c r="G76" s="170"/>
      <c r="H76" s="170"/>
      <c r="I76" s="170"/>
      <c r="J76" s="178"/>
    </row>
    <row r="77" spans="1:10" ht="14.4" x14ac:dyDescent="0.3">
      <c r="A77" s="166"/>
      <c r="B77" s="167">
        <v>1</v>
      </c>
      <c r="C77" s="168"/>
      <c r="D77" s="167" t="s">
        <v>128</v>
      </c>
      <c r="E77" s="170">
        <v>0</v>
      </c>
      <c r="F77" s="170">
        <v>0</v>
      </c>
      <c r="G77" s="170">
        <v>0</v>
      </c>
      <c r="H77" s="170">
        <v>0</v>
      </c>
      <c r="I77" s="170">
        <v>0</v>
      </c>
      <c r="J77" s="178">
        <f t="shared" ref="J77:J78" si="14">ROUND(SUM(E77:I77),2)</f>
        <v>0</v>
      </c>
    </row>
    <row r="78" spans="1:10" ht="14.4" x14ac:dyDescent="0.3">
      <c r="A78" s="166"/>
      <c r="B78" s="167">
        <v>2</v>
      </c>
      <c r="C78" s="168"/>
      <c r="D78" s="167" t="s">
        <v>101</v>
      </c>
      <c r="E78" s="170">
        <v>0</v>
      </c>
      <c r="F78" s="170">
        <v>0</v>
      </c>
      <c r="G78" s="170">
        <v>0</v>
      </c>
      <c r="H78" s="170">
        <v>0</v>
      </c>
      <c r="I78" s="170">
        <v>0</v>
      </c>
      <c r="J78" s="178">
        <f t="shared" si="14"/>
        <v>0</v>
      </c>
    </row>
    <row r="79" spans="1:10" ht="14.4" x14ac:dyDescent="0.3">
      <c r="A79" s="166"/>
      <c r="B79" s="167"/>
      <c r="C79" s="168"/>
      <c r="D79" s="182" t="s">
        <v>133</v>
      </c>
      <c r="E79" s="200">
        <f>SUM(E77:E78)</f>
        <v>0</v>
      </c>
      <c r="F79" s="200">
        <f t="shared" ref="F79:I79" si="15">SUM(F77:F78)</f>
        <v>0</v>
      </c>
      <c r="G79" s="200">
        <f t="shared" si="15"/>
        <v>0</v>
      </c>
      <c r="H79" s="200">
        <f t="shared" si="15"/>
        <v>0</v>
      </c>
      <c r="I79" s="200">
        <f t="shared" si="15"/>
        <v>0</v>
      </c>
      <c r="J79" s="201">
        <f>SUM(J77:J78)</f>
        <v>0</v>
      </c>
    </row>
    <row r="80" spans="1:10" ht="14.4" x14ac:dyDescent="0.3">
      <c r="A80" s="166"/>
      <c r="B80" s="167"/>
      <c r="C80" s="168"/>
      <c r="D80" s="182"/>
      <c r="E80" s="170"/>
      <c r="F80" s="170"/>
      <c r="G80" s="170"/>
      <c r="H80" s="170"/>
      <c r="I80" s="170"/>
      <c r="J80" s="178"/>
    </row>
    <row r="81" spans="1:10" ht="15" customHeight="1" x14ac:dyDescent="0.3">
      <c r="A81" s="166" t="s">
        <v>80</v>
      </c>
      <c r="B81" s="167"/>
      <c r="C81" s="168"/>
      <c r="D81" s="179" t="s">
        <v>134</v>
      </c>
      <c r="E81" s="170"/>
      <c r="F81" s="170"/>
      <c r="G81" s="170"/>
      <c r="H81" s="170"/>
      <c r="I81" s="170"/>
      <c r="J81" s="178"/>
    </row>
    <row r="82" spans="1:10" ht="15" customHeight="1" x14ac:dyDescent="0.3">
      <c r="A82" s="166"/>
      <c r="B82" s="167">
        <v>1</v>
      </c>
      <c r="C82" s="168"/>
      <c r="D82" s="167" t="s">
        <v>135</v>
      </c>
      <c r="E82" s="170"/>
      <c r="F82" s="170"/>
      <c r="G82" s="170"/>
      <c r="H82" s="170"/>
      <c r="I82" s="170"/>
      <c r="J82" s="178"/>
    </row>
    <row r="83" spans="1:10" ht="15" customHeight="1" x14ac:dyDescent="0.3">
      <c r="A83" s="166"/>
      <c r="B83" s="167"/>
      <c r="C83" s="168" t="s">
        <v>60</v>
      </c>
      <c r="D83" s="193" t="s">
        <v>136</v>
      </c>
      <c r="E83" s="170">
        <v>10298538.23</v>
      </c>
      <c r="F83" s="170">
        <v>60490748.090000004</v>
      </c>
      <c r="G83" s="170">
        <v>-58285034.399999999</v>
      </c>
      <c r="H83" s="170">
        <v>0</v>
      </c>
      <c r="I83" s="170">
        <v>0</v>
      </c>
      <c r="J83" s="178">
        <f t="shared" ref="J83:J87" si="16">ROUND(SUM(E83:I83),2)</f>
        <v>12504251.92</v>
      </c>
    </row>
    <row r="84" spans="1:10" ht="15" customHeight="1" x14ac:dyDescent="0.3">
      <c r="A84" s="166"/>
      <c r="B84" s="167"/>
      <c r="C84" s="168" t="s">
        <v>86</v>
      </c>
      <c r="D84" s="193" t="s">
        <v>138</v>
      </c>
      <c r="E84" s="170">
        <v>0</v>
      </c>
      <c r="F84" s="170">
        <v>0</v>
      </c>
      <c r="G84" s="170">
        <v>0</v>
      </c>
      <c r="H84" s="170">
        <v>0</v>
      </c>
      <c r="I84" s="170">
        <v>0</v>
      </c>
      <c r="J84" s="178">
        <f t="shared" si="16"/>
        <v>0</v>
      </c>
    </row>
    <row r="85" spans="1:10" ht="14.4" x14ac:dyDescent="0.3">
      <c r="A85" s="166"/>
      <c r="B85" s="167">
        <v>2</v>
      </c>
      <c r="C85" s="168"/>
      <c r="D85" s="167" t="s">
        <v>139</v>
      </c>
      <c r="E85" s="170">
        <v>0</v>
      </c>
      <c r="F85" s="170">
        <v>0</v>
      </c>
      <c r="G85" s="170">
        <v>0</v>
      </c>
      <c r="H85" s="170">
        <v>0</v>
      </c>
      <c r="I85" s="170">
        <v>0</v>
      </c>
      <c r="J85" s="178">
        <f t="shared" si="16"/>
        <v>0</v>
      </c>
    </row>
    <row r="86" spans="1:10" ht="14.4" x14ac:dyDescent="0.3">
      <c r="A86" s="166"/>
      <c r="B86" s="167">
        <v>3</v>
      </c>
      <c r="C86" s="168"/>
      <c r="D86" s="181" t="s">
        <v>142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8">
        <f t="shared" si="16"/>
        <v>0</v>
      </c>
    </row>
    <row r="87" spans="1:10" ht="14.4" x14ac:dyDescent="0.3">
      <c r="A87" s="166"/>
      <c r="B87" s="167">
        <v>4</v>
      </c>
      <c r="C87" s="168"/>
      <c r="D87" s="202" t="s">
        <v>144</v>
      </c>
      <c r="E87" s="170">
        <v>0</v>
      </c>
      <c r="F87" s="170">
        <v>0</v>
      </c>
      <c r="G87" s="170">
        <v>0</v>
      </c>
      <c r="H87" s="170">
        <v>0</v>
      </c>
      <c r="I87" s="170">
        <v>0</v>
      </c>
      <c r="J87" s="178">
        <f t="shared" si="16"/>
        <v>0</v>
      </c>
    </row>
    <row r="88" spans="1:10" ht="15" thickBot="1" x14ac:dyDescent="0.35">
      <c r="A88" s="166"/>
      <c r="B88" s="167"/>
      <c r="C88" s="168"/>
      <c r="D88" s="182" t="s">
        <v>145</v>
      </c>
      <c r="E88" s="200">
        <f>SUM(E83:E87)</f>
        <v>10298538.23</v>
      </c>
      <c r="F88" s="200">
        <f t="shared" ref="F88:I88" si="17">SUM(F83:F87)</f>
        <v>60490748.090000004</v>
      </c>
      <c r="G88" s="200">
        <f t="shared" si="17"/>
        <v>-58285034.399999999</v>
      </c>
      <c r="H88" s="200">
        <f t="shared" si="17"/>
        <v>0</v>
      </c>
      <c r="I88" s="200">
        <f t="shared" si="17"/>
        <v>0</v>
      </c>
      <c r="J88" s="201">
        <f>SUM(J83:J87)</f>
        <v>12504251.92</v>
      </c>
    </row>
    <row r="89" spans="1:10" ht="15.75" customHeight="1" thickBot="1" x14ac:dyDescent="0.35">
      <c r="A89" s="166"/>
      <c r="B89" s="167"/>
      <c r="C89" s="168"/>
      <c r="D89" s="182" t="s">
        <v>146</v>
      </c>
      <c r="E89" s="203">
        <f>E58+E74+E79+E88</f>
        <v>14145607.540000001</v>
      </c>
      <c r="F89" s="203">
        <f t="shared" ref="F89:I89" si="18">F58+F74+F79+F88</f>
        <v>119821783.63</v>
      </c>
      <c r="G89" s="203">
        <f t="shared" si="18"/>
        <v>-118775782.48999999</v>
      </c>
      <c r="H89" s="203">
        <f t="shared" si="18"/>
        <v>3847069.31</v>
      </c>
      <c r="I89" s="203">
        <f t="shared" si="18"/>
        <v>-3847211.39</v>
      </c>
      <c r="J89" s="204">
        <f>J58+J74+J79+J88</f>
        <v>15191466.6</v>
      </c>
    </row>
    <row r="90" spans="1:10" ht="14.4" x14ac:dyDescent="0.3">
      <c r="A90" s="166"/>
      <c r="B90" s="167"/>
      <c r="C90" s="168"/>
      <c r="D90" s="167"/>
      <c r="E90" s="170"/>
      <c r="F90" s="170"/>
      <c r="G90" s="170"/>
      <c r="H90" s="170"/>
      <c r="I90" s="170"/>
      <c r="J90" s="178"/>
    </row>
    <row r="91" spans="1:10" ht="14.4" x14ac:dyDescent="0.3">
      <c r="A91" s="166"/>
      <c r="B91" s="167"/>
      <c r="C91" s="168"/>
      <c r="D91" s="177" t="s">
        <v>147</v>
      </c>
      <c r="E91" s="170"/>
      <c r="F91" s="170"/>
      <c r="G91" s="170"/>
      <c r="H91" s="170"/>
      <c r="I91" s="170"/>
      <c r="J91" s="178"/>
    </row>
    <row r="92" spans="1:10" ht="14.4" x14ac:dyDescent="0.3">
      <c r="A92" s="166" t="s">
        <v>56</v>
      </c>
      <c r="B92" s="167">
        <v>1</v>
      </c>
      <c r="C92" s="168"/>
      <c r="D92" s="167" t="s">
        <v>148</v>
      </c>
      <c r="E92" s="170">
        <v>0</v>
      </c>
      <c r="F92" s="170">
        <v>0</v>
      </c>
      <c r="G92" s="170">
        <v>0</v>
      </c>
      <c r="H92" s="170">
        <v>0</v>
      </c>
      <c r="I92" s="170">
        <v>0</v>
      </c>
      <c r="J92" s="178">
        <f t="shared" ref="J92:J93" si="19">ROUND(SUM(E92:I92),2)</f>
        <v>0</v>
      </c>
    </row>
    <row r="93" spans="1:10" ht="15" thickBot="1" x14ac:dyDescent="0.35">
      <c r="A93" s="166" t="s">
        <v>56</v>
      </c>
      <c r="B93" s="167">
        <v>2</v>
      </c>
      <c r="C93" s="168"/>
      <c r="D93" s="167" t="s">
        <v>150</v>
      </c>
      <c r="E93" s="170">
        <v>0</v>
      </c>
      <c r="F93" s="170">
        <v>0</v>
      </c>
      <c r="G93" s="170">
        <v>0</v>
      </c>
      <c r="H93" s="170">
        <v>0</v>
      </c>
      <c r="I93" s="170">
        <v>0</v>
      </c>
      <c r="J93" s="178">
        <f t="shared" si="19"/>
        <v>0</v>
      </c>
    </row>
    <row r="94" spans="1:10" ht="15" thickBot="1" x14ac:dyDescent="0.35">
      <c r="A94" s="166"/>
      <c r="B94" s="167"/>
      <c r="C94" s="168"/>
      <c r="D94" s="182" t="s">
        <v>151</v>
      </c>
      <c r="E94" s="203">
        <f>SUM(E92:E93)</f>
        <v>0</v>
      </c>
      <c r="F94" s="203">
        <f t="shared" ref="F94:I94" si="20">SUM(F92:F93)</f>
        <v>0</v>
      </c>
      <c r="G94" s="203">
        <f t="shared" si="20"/>
        <v>0</v>
      </c>
      <c r="H94" s="203">
        <f t="shared" si="20"/>
        <v>0</v>
      </c>
      <c r="I94" s="203">
        <f t="shared" si="20"/>
        <v>0</v>
      </c>
      <c r="J94" s="204">
        <f>SUM(J92:J93)</f>
        <v>0</v>
      </c>
    </row>
    <row r="95" spans="1:10" ht="15" thickBot="1" x14ac:dyDescent="0.35">
      <c r="A95" s="166"/>
      <c r="B95" s="167"/>
      <c r="C95" s="168"/>
      <c r="D95" s="182"/>
      <c r="E95" s="170"/>
      <c r="F95" s="170"/>
      <c r="G95" s="170"/>
      <c r="H95" s="170"/>
      <c r="I95" s="170"/>
      <c r="J95" s="178"/>
    </row>
    <row r="96" spans="1:10" ht="15" thickBot="1" x14ac:dyDescent="0.35">
      <c r="A96" s="163"/>
      <c r="B96" s="164"/>
      <c r="C96" s="165"/>
      <c r="D96" s="205" t="s">
        <v>152</v>
      </c>
      <c r="E96" s="206">
        <f t="shared" ref="E96:J96" si="21">+E94+E89+E54+E7</f>
        <v>14145607.540000001</v>
      </c>
      <c r="F96" s="206">
        <f t="shared" si="21"/>
        <v>119821783.63</v>
      </c>
      <c r="G96" s="206">
        <f t="shared" si="21"/>
        <v>-118775782.48999999</v>
      </c>
      <c r="H96" s="206">
        <f t="shared" si="21"/>
        <v>3847069.31</v>
      </c>
      <c r="I96" s="206">
        <f t="shared" si="21"/>
        <v>-3847211.39</v>
      </c>
      <c r="J96" s="207">
        <f t="shared" si="21"/>
        <v>15191466.6</v>
      </c>
    </row>
    <row r="97" ht="13.8" thickTop="1" x14ac:dyDescent="0.25"/>
  </sheetData>
  <mergeCells count="7">
    <mergeCell ref="J3:J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.35433070866141736" footer="0.31496062992125984"/>
  <pageSetup paperSize="9" scale="63" fitToHeight="2" orientation="landscape" r:id="rId1"/>
  <headerFooter>
    <oddFooter>&amp;C&amp;P</oddFooter>
  </headerFooter>
  <rowBreaks count="1" manualBreakCount="1">
    <brk id="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41D7-7966-4020-B0BE-323FDFE2A739}">
  <sheetPr codeName="Foglio8"/>
  <dimension ref="A1:J71"/>
  <sheetViews>
    <sheetView showGridLines="0" zoomScaleNormal="100" workbookViewId="0">
      <pane xSplit="4" ySplit="4" topLeftCell="E5" activePane="bottomRight" state="frozen"/>
      <selection activeCell="B18" sqref="B18"/>
      <selection pane="topRight" activeCell="B18" sqref="B18"/>
      <selection pane="bottomLeft" activeCell="B18" sqref="B18"/>
      <selection pane="bottomRight" activeCell="B18" sqref="B18"/>
    </sheetView>
  </sheetViews>
  <sheetFormatPr defaultColWidth="9.109375" defaultRowHeight="13.2" x14ac:dyDescent="0.25"/>
  <cols>
    <col min="1" max="1" width="3.33203125" style="157" customWidth="1"/>
    <col min="2" max="2" width="4.6640625" style="157" customWidth="1"/>
    <col min="3" max="3" width="2.5546875" style="157" bestFit="1" customWidth="1"/>
    <col min="4" max="4" width="53" style="157" customWidth="1"/>
    <col min="5" max="10" width="15.6640625" style="157" customWidth="1"/>
    <col min="11" max="132" width="9.109375" style="157"/>
    <col min="133" max="133" width="3.33203125" style="157" customWidth="1"/>
    <col min="134" max="134" width="4.6640625" style="157" customWidth="1"/>
    <col min="135" max="135" width="2.5546875" style="157" bestFit="1" customWidth="1"/>
    <col min="136" max="136" width="53" style="157" customWidth="1"/>
    <col min="137" max="137" width="10.33203125" style="157" customWidth="1"/>
    <col min="138" max="138" width="9.88671875" style="157" customWidth="1"/>
    <col min="139" max="139" width="13.5546875" style="157" customWidth="1"/>
    <col min="140" max="140" width="11.44140625" style="157" customWidth="1"/>
    <col min="141" max="388" width="9.109375" style="157"/>
    <col min="389" max="389" width="3.33203125" style="157" customWidth="1"/>
    <col min="390" max="390" width="4.6640625" style="157" customWidth="1"/>
    <col min="391" max="391" width="2.5546875" style="157" bestFit="1" customWidth="1"/>
    <col min="392" max="392" width="53" style="157" customWidth="1"/>
    <col min="393" max="393" width="10.33203125" style="157" customWidth="1"/>
    <col min="394" max="394" width="9.88671875" style="157" customWidth="1"/>
    <col min="395" max="395" width="13.5546875" style="157" customWidth="1"/>
    <col min="396" max="396" width="11.44140625" style="157" customWidth="1"/>
    <col min="397" max="644" width="9.109375" style="157"/>
    <col min="645" max="645" width="3.33203125" style="157" customWidth="1"/>
    <col min="646" max="646" width="4.6640625" style="157" customWidth="1"/>
    <col min="647" max="647" width="2.5546875" style="157" bestFit="1" customWidth="1"/>
    <col min="648" max="648" width="53" style="157" customWidth="1"/>
    <col min="649" max="649" width="10.33203125" style="157" customWidth="1"/>
    <col min="650" max="650" width="9.88671875" style="157" customWidth="1"/>
    <col min="651" max="651" width="13.5546875" style="157" customWidth="1"/>
    <col min="652" max="652" width="11.44140625" style="157" customWidth="1"/>
    <col min="653" max="900" width="9.109375" style="157"/>
    <col min="901" max="901" width="3.33203125" style="157" customWidth="1"/>
    <col min="902" max="902" width="4.6640625" style="157" customWidth="1"/>
    <col min="903" max="903" width="2.5546875" style="157" bestFit="1" customWidth="1"/>
    <col min="904" max="904" width="53" style="157" customWidth="1"/>
    <col min="905" max="905" width="10.33203125" style="157" customWidth="1"/>
    <col min="906" max="906" width="9.88671875" style="157" customWidth="1"/>
    <col min="907" max="907" width="13.5546875" style="157" customWidth="1"/>
    <col min="908" max="908" width="11.44140625" style="157" customWidth="1"/>
    <col min="909" max="1156" width="9.109375" style="157"/>
    <col min="1157" max="1157" width="3.33203125" style="157" customWidth="1"/>
    <col min="1158" max="1158" width="4.6640625" style="157" customWidth="1"/>
    <col min="1159" max="1159" width="2.5546875" style="157" bestFit="1" customWidth="1"/>
    <col min="1160" max="1160" width="53" style="157" customWidth="1"/>
    <col min="1161" max="1161" width="10.33203125" style="157" customWidth="1"/>
    <col min="1162" max="1162" width="9.88671875" style="157" customWidth="1"/>
    <col min="1163" max="1163" width="13.5546875" style="157" customWidth="1"/>
    <col min="1164" max="1164" width="11.44140625" style="157" customWidth="1"/>
    <col min="1165" max="1412" width="9.109375" style="157"/>
    <col min="1413" max="1413" width="3.33203125" style="157" customWidth="1"/>
    <col min="1414" max="1414" width="4.6640625" style="157" customWidth="1"/>
    <col min="1415" max="1415" width="2.5546875" style="157" bestFit="1" customWidth="1"/>
    <col min="1416" max="1416" width="53" style="157" customWidth="1"/>
    <col min="1417" max="1417" width="10.33203125" style="157" customWidth="1"/>
    <col min="1418" max="1418" width="9.88671875" style="157" customWidth="1"/>
    <col min="1419" max="1419" width="13.5546875" style="157" customWidth="1"/>
    <col min="1420" max="1420" width="11.44140625" style="157" customWidth="1"/>
    <col min="1421" max="1668" width="9.109375" style="157"/>
    <col min="1669" max="1669" width="3.33203125" style="157" customWidth="1"/>
    <col min="1670" max="1670" width="4.6640625" style="157" customWidth="1"/>
    <col min="1671" max="1671" width="2.5546875" style="157" bestFit="1" customWidth="1"/>
    <col min="1672" max="1672" width="53" style="157" customWidth="1"/>
    <col min="1673" max="1673" width="10.33203125" style="157" customWidth="1"/>
    <col min="1674" max="1674" width="9.88671875" style="157" customWidth="1"/>
    <col min="1675" max="1675" width="13.5546875" style="157" customWidth="1"/>
    <col min="1676" max="1676" width="11.44140625" style="157" customWidth="1"/>
    <col min="1677" max="1924" width="9.109375" style="157"/>
    <col min="1925" max="1925" width="3.33203125" style="157" customWidth="1"/>
    <col min="1926" max="1926" width="4.6640625" style="157" customWidth="1"/>
    <col min="1927" max="1927" width="2.5546875" style="157" bestFit="1" customWidth="1"/>
    <col min="1928" max="1928" width="53" style="157" customWidth="1"/>
    <col min="1929" max="1929" width="10.33203125" style="157" customWidth="1"/>
    <col min="1930" max="1930" width="9.88671875" style="157" customWidth="1"/>
    <col min="1931" max="1931" width="13.5546875" style="157" customWidth="1"/>
    <col min="1932" max="1932" width="11.44140625" style="157" customWidth="1"/>
    <col min="1933" max="2180" width="9.109375" style="157"/>
    <col min="2181" max="2181" width="3.33203125" style="157" customWidth="1"/>
    <col min="2182" max="2182" width="4.6640625" style="157" customWidth="1"/>
    <col min="2183" max="2183" width="2.5546875" style="157" bestFit="1" customWidth="1"/>
    <col min="2184" max="2184" width="53" style="157" customWidth="1"/>
    <col min="2185" max="2185" width="10.33203125" style="157" customWidth="1"/>
    <col min="2186" max="2186" width="9.88671875" style="157" customWidth="1"/>
    <col min="2187" max="2187" width="13.5546875" style="157" customWidth="1"/>
    <col min="2188" max="2188" width="11.44140625" style="157" customWidth="1"/>
    <col min="2189" max="2436" width="9.109375" style="157"/>
    <col min="2437" max="2437" width="3.33203125" style="157" customWidth="1"/>
    <col min="2438" max="2438" width="4.6640625" style="157" customWidth="1"/>
    <col min="2439" max="2439" width="2.5546875" style="157" bestFit="1" customWidth="1"/>
    <col min="2440" max="2440" width="53" style="157" customWidth="1"/>
    <col min="2441" max="2441" width="10.33203125" style="157" customWidth="1"/>
    <col min="2442" max="2442" width="9.88671875" style="157" customWidth="1"/>
    <col min="2443" max="2443" width="13.5546875" style="157" customWidth="1"/>
    <col min="2444" max="2444" width="11.44140625" style="157" customWidth="1"/>
    <col min="2445" max="2692" width="9.109375" style="157"/>
    <col min="2693" max="2693" width="3.33203125" style="157" customWidth="1"/>
    <col min="2694" max="2694" width="4.6640625" style="157" customWidth="1"/>
    <col min="2695" max="2695" width="2.5546875" style="157" bestFit="1" customWidth="1"/>
    <col min="2696" max="2696" width="53" style="157" customWidth="1"/>
    <col min="2697" max="2697" width="10.33203125" style="157" customWidth="1"/>
    <col min="2698" max="2698" width="9.88671875" style="157" customWidth="1"/>
    <col min="2699" max="2699" width="13.5546875" style="157" customWidth="1"/>
    <col min="2700" max="2700" width="11.44140625" style="157" customWidth="1"/>
    <col min="2701" max="2948" width="9.109375" style="157"/>
    <col min="2949" max="2949" width="3.33203125" style="157" customWidth="1"/>
    <col min="2950" max="2950" width="4.6640625" style="157" customWidth="1"/>
    <col min="2951" max="2951" width="2.5546875" style="157" bestFit="1" customWidth="1"/>
    <col min="2952" max="2952" width="53" style="157" customWidth="1"/>
    <col min="2953" max="2953" width="10.33203125" style="157" customWidth="1"/>
    <col min="2954" max="2954" width="9.88671875" style="157" customWidth="1"/>
    <col min="2955" max="2955" width="13.5546875" style="157" customWidth="1"/>
    <col min="2956" max="2956" width="11.44140625" style="157" customWidth="1"/>
    <col min="2957" max="3204" width="9.109375" style="157"/>
    <col min="3205" max="3205" width="3.33203125" style="157" customWidth="1"/>
    <col min="3206" max="3206" width="4.6640625" style="157" customWidth="1"/>
    <col min="3207" max="3207" width="2.5546875" style="157" bestFit="1" customWidth="1"/>
    <col min="3208" max="3208" width="53" style="157" customWidth="1"/>
    <col min="3209" max="3209" width="10.33203125" style="157" customWidth="1"/>
    <col min="3210" max="3210" width="9.88671875" style="157" customWidth="1"/>
    <col min="3211" max="3211" width="13.5546875" style="157" customWidth="1"/>
    <col min="3212" max="3212" width="11.44140625" style="157" customWidth="1"/>
    <col min="3213" max="3460" width="9.109375" style="157"/>
    <col min="3461" max="3461" width="3.33203125" style="157" customWidth="1"/>
    <col min="3462" max="3462" width="4.6640625" style="157" customWidth="1"/>
    <col min="3463" max="3463" width="2.5546875" style="157" bestFit="1" customWidth="1"/>
    <col min="3464" max="3464" width="53" style="157" customWidth="1"/>
    <col min="3465" max="3465" width="10.33203125" style="157" customWidth="1"/>
    <col min="3466" max="3466" width="9.88671875" style="157" customWidth="1"/>
    <col min="3467" max="3467" width="13.5546875" style="157" customWidth="1"/>
    <col min="3468" max="3468" width="11.44140625" style="157" customWidth="1"/>
    <col min="3469" max="3716" width="9.109375" style="157"/>
    <col min="3717" max="3717" width="3.33203125" style="157" customWidth="1"/>
    <col min="3718" max="3718" width="4.6640625" style="157" customWidth="1"/>
    <col min="3719" max="3719" width="2.5546875" style="157" bestFit="1" customWidth="1"/>
    <col min="3720" max="3720" width="53" style="157" customWidth="1"/>
    <col min="3721" max="3721" width="10.33203125" style="157" customWidth="1"/>
    <col min="3722" max="3722" width="9.88671875" style="157" customWidth="1"/>
    <col min="3723" max="3723" width="13.5546875" style="157" customWidth="1"/>
    <col min="3724" max="3724" width="11.44140625" style="157" customWidth="1"/>
    <col min="3725" max="3972" width="9.109375" style="157"/>
    <col min="3973" max="3973" width="3.33203125" style="157" customWidth="1"/>
    <col min="3974" max="3974" width="4.6640625" style="157" customWidth="1"/>
    <col min="3975" max="3975" width="2.5546875" style="157" bestFit="1" customWidth="1"/>
    <col min="3976" max="3976" width="53" style="157" customWidth="1"/>
    <col min="3977" max="3977" width="10.33203125" style="157" customWidth="1"/>
    <col min="3978" max="3978" width="9.88671875" style="157" customWidth="1"/>
    <col min="3979" max="3979" width="13.5546875" style="157" customWidth="1"/>
    <col min="3980" max="3980" width="11.44140625" style="157" customWidth="1"/>
    <col min="3981" max="4228" width="9.109375" style="157"/>
    <col min="4229" max="4229" width="3.33203125" style="157" customWidth="1"/>
    <col min="4230" max="4230" width="4.6640625" style="157" customWidth="1"/>
    <col min="4231" max="4231" width="2.5546875" style="157" bestFit="1" customWidth="1"/>
    <col min="4232" max="4232" width="53" style="157" customWidth="1"/>
    <col min="4233" max="4233" width="10.33203125" style="157" customWidth="1"/>
    <col min="4234" max="4234" width="9.88671875" style="157" customWidth="1"/>
    <col min="4235" max="4235" width="13.5546875" style="157" customWidth="1"/>
    <col min="4236" max="4236" width="11.44140625" style="157" customWidth="1"/>
    <col min="4237" max="4484" width="9.109375" style="157"/>
    <col min="4485" max="4485" width="3.33203125" style="157" customWidth="1"/>
    <col min="4486" max="4486" width="4.6640625" style="157" customWidth="1"/>
    <col min="4487" max="4487" width="2.5546875" style="157" bestFit="1" customWidth="1"/>
    <col min="4488" max="4488" width="53" style="157" customWidth="1"/>
    <col min="4489" max="4489" width="10.33203125" style="157" customWidth="1"/>
    <col min="4490" max="4490" width="9.88671875" style="157" customWidth="1"/>
    <col min="4491" max="4491" width="13.5546875" style="157" customWidth="1"/>
    <col min="4492" max="4492" width="11.44140625" style="157" customWidth="1"/>
    <col min="4493" max="4740" width="9.109375" style="157"/>
    <col min="4741" max="4741" width="3.33203125" style="157" customWidth="1"/>
    <col min="4742" max="4742" width="4.6640625" style="157" customWidth="1"/>
    <col min="4743" max="4743" width="2.5546875" style="157" bestFit="1" customWidth="1"/>
    <col min="4744" max="4744" width="53" style="157" customWidth="1"/>
    <col min="4745" max="4745" width="10.33203125" style="157" customWidth="1"/>
    <col min="4746" max="4746" width="9.88671875" style="157" customWidth="1"/>
    <col min="4747" max="4747" width="13.5546875" style="157" customWidth="1"/>
    <col min="4748" max="4748" width="11.44140625" style="157" customWidth="1"/>
    <col min="4749" max="4996" width="9.109375" style="157"/>
    <col min="4997" max="4997" width="3.33203125" style="157" customWidth="1"/>
    <col min="4998" max="4998" width="4.6640625" style="157" customWidth="1"/>
    <col min="4999" max="4999" width="2.5546875" style="157" bestFit="1" customWidth="1"/>
    <col min="5000" max="5000" width="53" style="157" customWidth="1"/>
    <col min="5001" max="5001" width="10.33203125" style="157" customWidth="1"/>
    <col min="5002" max="5002" width="9.88671875" style="157" customWidth="1"/>
    <col min="5003" max="5003" width="13.5546875" style="157" customWidth="1"/>
    <col min="5004" max="5004" width="11.44140625" style="157" customWidth="1"/>
    <col min="5005" max="5252" width="9.109375" style="157"/>
    <col min="5253" max="5253" width="3.33203125" style="157" customWidth="1"/>
    <col min="5254" max="5254" width="4.6640625" style="157" customWidth="1"/>
    <col min="5255" max="5255" width="2.5546875" style="157" bestFit="1" customWidth="1"/>
    <col min="5256" max="5256" width="53" style="157" customWidth="1"/>
    <col min="5257" max="5257" width="10.33203125" style="157" customWidth="1"/>
    <col min="5258" max="5258" width="9.88671875" style="157" customWidth="1"/>
    <col min="5259" max="5259" width="13.5546875" style="157" customWidth="1"/>
    <col min="5260" max="5260" width="11.44140625" style="157" customWidth="1"/>
    <col min="5261" max="5508" width="9.109375" style="157"/>
    <col min="5509" max="5509" width="3.33203125" style="157" customWidth="1"/>
    <col min="5510" max="5510" width="4.6640625" style="157" customWidth="1"/>
    <col min="5511" max="5511" width="2.5546875" style="157" bestFit="1" customWidth="1"/>
    <col min="5512" max="5512" width="53" style="157" customWidth="1"/>
    <col min="5513" max="5513" width="10.33203125" style="157" customWidth="1"/>
    <col min="5514" max="5514" width="9.88671875" style="157" customWidth="1"/>
    <col min="5515" max="5515" width="13.5546875" style="157" customWidth="1"/>
    <col min="5516" max="5516" width="11.44140625" style="157" customWidth="1"/>
    <col min="5517" max="5764" width="9.109375" style="157"/>
    <col min="5765" max="5765" width="3.33203125" style="157" customWidth="1"/>
    <col min="5766" max="5766" width="4.6640625" style="157" customWidth="1"/>
    <col min="5767" max="5767" width="2.5546875" style="157" bestFit="1" customWidth="1"/>
    <col min="5768" max="5768" width="53" style="157" customWidth="1"/>
    <col min="5769" max="5769" width="10.33203125" style="157" customWidth="1"/>
    <col min="5770" max="5770" width="9.88671875" style="157" customWidth="1"/>
    <col min="5771" max="5771" width="13.5546875" style="157" customWidth="1"/>
    <col min="5772" max="5772" width="11.44140625" style="157" customWidth="1"/>
    <col min="5773" max="6020" width="9.109375" style="157"/>
    <col min="6021" max="6021" width="3.33203125" style="157" customWidth="1"/>
    <col min="6022" max="6022" width="4.6640625" style="157" customWidth="1"/>
    <col min="6023" max="6023" width="2.5546875" style="157" bestFit="1" customWidth="1"/>
    <col min="6024" max="6024" width="53" style="157" customWidth="1"/>
    <col min="6025" max="6025" width="10.33203125" style="157" customWidth="1"/>
    <col min="6026" max="6026" width="9.88671875" style="157" customWidth="1"/>
    <col min="6027" max="6027" width="13.5546875" style="157" customWidth="1"/>
    <col min="6028" max="6028" width="11.44140625" style="157" customWidth="1"/>
    <col min="6029" max="6276" width="9.109375" style="157"/>
    <col min="6277" max="6277" width="3.33203125" style="157" customWidth="1"/>
    <col min="6278" max="6278" width="4.6640625" style="157" customWidth="1"/>
    <col min="6279" max="6279" width="2.5546875" style="157" bestFit="1" customWidth="1"/>
    <col min="6280" max="6280" width="53" style="157" customWidth="1"/>
    <col min="6281" max="6281" width="10.33203125" style="157" customWidth="1"/>
    <col min="6282" max="6282" width="9.88671875" style="157" customWidth="1"/>
    <col min="6283" max="6283" width="13.5546875" style="157" customWidth="1"/>
    <col min="6284" max="6284" width="11.44140625" style="157" customWidth="1"/>
    <col min="6285" max="6532" width="9.109375" style="157"/>
    <col min="6533" max="6533" width="3.33203125" style="157" customWidth="1"/>
    <col min="6534" max="6534" width="4.6640625" style="157" customWidth="1"/>
    <col min="6535" max="6535" width="2.5546875" style="157" bestFit="1" customWidth="1"/>
    <col min="6536" max="6536" width="53" style="157" customWidth="1"/>
    <col min="6537" max="6537" width="10.33203125" style="157" customWidth="1"/>
    <col min="6538" max="6538" width="9.88671875" style="157" customWidth="1"/>
    <col min="6539" max="6539" width="13.5546875" style="157" customWidth="1"/>
    <col min="6540" max="6540" width="11.44140625" style="157" customWidth="1"/>
    <col min="6541" max="6788" width="9.109375" style="157"/>
    <col min="6789" max="6789" width="3.33203125" style="157" customWidth="1"/>
    <col min="6790" max="6790" width="4.6640625" style="157" customWidth="1"/>
    <col min="6791" max="6791" width="2.5546875" style="157" bestFit="1" customWidth="1"/>
    <col min="6792" max="6792" width="53" style="157" customWidth="1"/>
    <col min="6793" max="6793" width="10.33203125" style="157" customWidth="1"/>
    <col min="6794" max="6794" width="9.88671875" style="157" customWidth="1"/>
    <col min="6795" max="6795" width="13.5546875" style="157" customWidth="1"/>
    <col min="6796" max="6796" width="11.44140625" style="157" customWidth="1"/>
    <col min="6797" max="7044" width="9.109375" style="157"/>
    <col min="7045" max="7045" width="3.33203125" style="157" customWidth="1"/>
    <col min="7046" max="7046" width="4.6640625" style="157" customWidth="1"/>
    <col min="7047" max="7047" width="2.5546875" style="157" bestFit="1" customWidth="1"/>
    <col min="7048" max="7048" width="53" style="157" customWidth="1"/>
    <col min="7049" max="7049" width="10.33203125" style="157" customWidth="1"/>
    <col min="7050" max="7050" width="9.88671875" style="157" customWidth="1"/>
    <col min="7051" max="7051" width="13.5546875" style="157" customWidth="1"/>
    <col min="7052" max="7052" width="11.44140625" style="157" customWidth="1"/>
    <col min="7053" max="7300" width="9.109375" style="157"/>
    <col min="7301" max="7301" width="3.33203125" style="157" customWidth="1"/>
    <col min="7302" max="7302" width="4.6640625" style="157" customWidth="1"/>
    <col min="7303" max="7303" width="2.5546875" style="157" bestFit="1" customWidth="1"/>
    <col min="7304" max="7304" width="53" style="157" customWidth="1"/>
    <col min="7305" max="7305" width="10.33203125" style="157" customWidth="1"/>
    <col min="7306" max="7306" width="9.88671875" style="157" customWidth="1"/>
    <col min="7307" max="7307" width="13.5546875" style="157" customWidth="1"/>
    <col min="7308" max="7308" width="11.44140625" style="157" customWidth="1"/>
    <col min="7309" max="7556" width="9.109375" style="157"/>
    <col min="7557" max="7557" width="3.33203125" style="157" customWidth="1"/>
    <col min="7558" max="7558" width="4.6640625" style="157" customWidth="1"/>
    <col min="7559" max="7559" width="2.5546875" style="157" bestFit="1" customWidth="1"/>
    <col min="7560" max="7560" width="53" style="157" customWidth="1"/>
    <col min="7561" max="7561" width="10.33203125" style="157" customWidth="1"/>
    <col min="7562" max="7562" width="9.88671875" style="157" customWidth="1"/>
    <col min="7563" max="7563" width="13.5546875" style="157" customWidth="1"/>
    <col min="7564" max="7564" width="11.44140625" style="157" customWidth="1"/>
    <col min="7565" max="7812" width="9.109375" style="157"/>
    <col min="7813" max="7813" width="3.33203125" style="157" customWidth="1"/>
    <col min="7814" max="7814" width="4.6640625" style="157" customWidth="1"/>
    <col min="7815" max="7815" width="2.5546875" style="157" bestFit="1" customWidth="1"/>
    <col min="7816" max="7816" width="53" style="157" customWidth="1"/>
    <col min="7817" max="7817" width="10.33203125" style="157" customWidth="1"/>
    <col min="7818" max="7818" width="9.88671875" style="157" customWidth="1"/>
    <col min="7819" max="7819" width="13.5546875" style="157" customWidth="1"/>
    <col min="7820" max="7820" width="11.44140625" style="157" customWidth="1"/>
    <col min="7821" max="8068" width="9.109375" style="157"/>
    <col min="8069" max="8069" width="3.33203125" style="157" customWidth="1"/>
    <col min="8070" max="8070" width="4.6640625" style="157" customWidth="1"/>
    <col min="8071" max="8071" width="2.5546875" style="157" bestFit="1" customWidth="1"/>
    <col min="8072" max="8072" width="53" style="157" customWidth="1"/>
    <col min="8073" max="8073" width="10.33203125" style="157" customWidth="1"/>
    <col min="8074" max="8074" width="9.88671875" style="157" customWidth="1"/>
    <col min="8075" max="8075" width="13.5546875" style="157" customWidth="1"/>
    <col min="8076" max="8076" width="11.44140625" style="157" customWidth="1"/>
    <col min="8077" max="8324" width="9.109375" style="157"/>
    <col min="8325" max="8325" width="3.33203125" style="157" customWidth="1"/>
    <col min="8326" max="8326" width="4.6640625" style="157" customWidth="1"/>
    <col min="8327" max="8327" width="2.5546875" style="157" bestFit="1" customWidth="1"/>
    <col min="8328" max="8328" width="53" style="157" customWidth="1"/>
    <col min="8329" max="8329" width="10.33203125" style="157" customWidth="1"/>
    <col min="8330" max="8330" width="9.88671875" style="157" customWidth="1"/>
    <col min="8331" max="8331" width="13.5546875" style="157" customWidth="1"/>
    <col min="8332" max="8332" width="11.44140625" style="157" customWidth="1"/>
    <col min="8333" max="8580" width="9.109375" style="157"/>
    <col min="8581" max="8581" width="3.33203125" style="157" customWidth="1"/>
    <col min="8582" max="8582" width="4.6640625" style="157" customWidth="1"/>
    <col min="8583" max="8583" width="2.5546875" style="157" bestFit="1" customWidth="1"/>
    <col min="8584" max="8584" width="53" style="157" customWidth="1"/>
    <col min="8585" max="8585" width="10.33203125" style="157" customWidth="1"/>
    <col min="8586" max="8586" width="9.88671875" style="157" customWidth="1"/>
    <col min="8587" max="8587" width="13.5546875" style="157" customWidth="1"/>
    <col min="8588" max="8588" width="11.44140625" style="157" customWidth="1"/>
    <col min="8589" max="8836" width="9.109375" style="157"/>
    <col min="8837" max="8837" width="3.33203125" style="157" customWidth="1"/>
    <col min="8838" max="8838" width="4.6640625" style="157" customWidth="1"/>
    <col min="8839" max="8839" width="2.5546875" style="157" bestFit="1" customWidth="1"/>
    <col min="8840" max="8840" width="53" style="157" customWidth="1"/>
    <col min="8841" max="8841" width="10.33203125" style="157" customWidth="1"/>
    <col min="8842" max="8842" width="9.88671875" style="157" customWidth="1"/>
    <col min="8843" max="8843" width="13.5546875" style="157" customWidth="1"/>
    <col min="8844" max="8844" width="11.44140625" style="157" customWidth="1"/>
    <col min="8845" max="9092" width="9.109375" style="157"/>
    <col min="9093" max="9093" width="3.33203125" style="157" customWidth="1"/>
    <col min="9094" max="9094" width="4.6640625" style="157" customWidth="1"/>
    <col min="9095" max="9095" width="2.5546875" style="157" bestFit="1" customWidth="1"/>
    <col min="9096" max="9096" width="53" style="157" customWidth="1"/>
    <col min="9097" max="9097" width="10.33203125" style="157" customWidth="1"/>
    <col min="9098" max="9098" width="9.88671875" style="157" customWidth="1"/>
    <col min="9099" max="9099" width="13.5546875" style="157" customWidth="1"/>
    <col min="9100" max="9100" width="11.44140625" style="157" customWidth="1"/>
    <col min="9101" max="9348" width="9.109375" style="157"/>
    <col min="9349" max="9349" width="3.33203125" style="157" customWidth="1"/>
    <col min="9350" max="9350" width="4.6640625" style="157" customWidth="1"/>
    <col min="9351" max="9351" width="2.5546875" style="157" bestFit="1" customWidth="1"/>
    <col min="9352" max="9352" width="53" style="157" customWidth="1"/>
    <col min="9353" max="9353" width="10.33203125" style="157" customWidth="1"/>
    <col min="9354" max="9354" width="9.88671875" style="157" customWidth="1"/>
    <col min="9355" max="9355" width="13.5546875" style="157" customWidth="1"/>
    <col min="9356" max="9356" width="11.44140625" style="157" customWidth="1"/>
    <col min="9357" max="9604" width="9.109375" style="157"/>
    <col min="9605" max="9605" width="3.33203125" style="157" customWidth="1"/>
    <col min="9606" max="9606" width="4.6640625" style="157" customWidth="1"/>
    <col min="9607" max="9607" width="2.5546875" style="157" bestFit="1" customWidth="1"/>
    <col min="9608" max="9608" width="53" style="157" customWidth="1"/>
    <col min="9609" max="9609" width="10.33203125" style="157" customWidth="1"/>
    <col min="9610" max="9610" width="9.88671875" style="157" customWidth="1"/>
    <col min="9611" max="9611" width="13.5546875" style="157" customWidth="1"/>
    <col min="9612" max="9612" width="11.44140625" style="157" customWidth="1"/>
    <col min="9613" max="9860" width="9.109375" style="157"/>
    <col min="9861" max="9861" width="3.33203125" style="157" customWidth="1"/>
    <col min="9862" max="9862" width="4.6640625" style="157" customWidth="1"/>
    <col min="9863" max="9863" width="2.5546875" style="157" bestFit="1" customWidth="1"/>
    <col min="9864" max="9864" width="53" style="157" customWidth="1"/>
    <col min="9865" max="9865" width="10.33203125" style="157" customWidth="1"/>
    <col min="9866" max="9866" width="9.88671875" style="157" customWidth="1"/>
    <col min="9867" max="9867" width="13.5546875" style="157" customWidth="1"/>
    <col min="9868" max="9868" width="11.44140625" style="157" customWidth="1"/>
    <col min="9869" max="10116" width="9.109375" style="157"/>
    <col min="10117" max="10117" width="3.33203125" style="157" customWidth="1"/>
    <col min="10118" max="10118" width="4.6640625" style="157" customWidth="1"/>
    <col min="10119" max="10119" width="2.5546875" style="157" bestFit="1" customWidth="1"/>
    <col min="10120" max="10120" width="53" style="157" customWidth="1"/>
    <col min="10121" max="10121" width="10.33203125" style="157" customWidth="1"/>
    <col min="10122" max="10122" width="9.88671875" style="157" customWidth="1"/>
    <col min="10123" max="10123" width="13.5546875" style="157" customWidth="1"/>
    <col min="10124" max="10124" width="11.44140625" style="157" customWidth="1"/>
    <col min="10125" max="10372" width="9.109375" style="157"/>
    <col min="10373" max="10373" width="3.33203125" style="157" customWidth="1"/>
    <col min="10374" max="10374" width="4.6640625" style="157" customWidth="1"/>
    <col min="10375" max="10375" width="2.5546875" style="157" bestFit="1" customWidth="1"/>
    <col min="10376" max="10376" width="53" style="157" customWidth="1"/>
    <col min="10377" max="10377" width="10.33203125" style="157" customWidth="1"/>
    <col min="10378" max="10378" width="9.88671875" style="157" customWidth="1"/>
    <col min="10379" max="10379" width="13.5546875" style="157" customWidth="1"/>
    <col min="10380" max="10380" width="11.44140625" style="157" customWidth="1"/>
    <col min="10381" max="10628" width="9.109375" style="157"/>
    <col min="10629" max="10629" width="3.33203125" style="157" customWidth="1"/>
    <col min="10630" max="10630" width="4.6640625" style="157" customWidth="1"/>
    <col min="10631" max="10631" width="2.5546875" style="157" bestFit="1" customWidth="1"/>
    <col min="10632" max="10632" width="53" style="157" customWidth="1"/>
    <col min="10633" max="10633" width="10.33203125" style="157" customWidth="1"/>
    <col min="10634" max="10634" width="9.88671875" style="157" customWidth="1"/>
    <col min="10635" max="10635" width="13.5546875" style="157" customWidth="1"/>
    <col min="10636" max="10636" width="11.44140625" style="157" customWidth="1"/>
    <col min="10637" max="10884" width="9.109375" style="157"/>
    <col min="10885" max="10885" width="3.33203125" style="157" customWidth="1"/>
    <col min="10886" max="10886" width="4.6640625" style="157" customWidth="1"/>
    <col min="10887" max="10887" width="2.5546875" style="157" bestFit="1" customWidth="1"/>
    <col min="10888" max="10888" width="53" style="157" customWidth="1"/>
    <col min="10889" max="10889" width="10.33203125" style="157" customWidth="1"/>
    <col min="10890" max="10890" width="9.88671875" style="157" customWidth="1"/>
    <col min="10891" max="10891" width="13.5546875" style="157" customWidth="1"/>
    <col min="10892" max="10892" width="11.44140625" style="157" customWidth="1"/>
    <col min="10893" max="11140" width="9.109375" style="157"/>
    <col min="11141" max="11141" width="3.33203125" style="157" customWidth="1"/>
    <col min="11142" max="11142" width="4.6640625" style="157" customWidth="1"/>
    <col min="11143" max="11143" width="2.5546875" style="157" bestFit="1" customWidth="1"/>
    <col min="11144" max="11144" width="53" style="157" customWidth="1"/>
    <col min="11145" max="11145" width="10.33203125" style="157" customWidth="1"/>
    <col min="11146" max="11146" width="9.88671875" style="157" customWidth="1"/>
    <col min="11147" max="11147" width="13.5546875" style="157" customWidth="1"/>
    <col min="11148" max="11148" width="11.44140625" style="157" customWidth="1"/>
    <col min="11149" max="11396" width="9.109375" style="157"/>
    <col min="11397" max="11397" width="3.33203125" style="157" customWidth="1"/>
    <col min="11398" max="11398" width="4.6640625" style="157" customWidth="1"/>
    <col min="11399" max="11399" width="2.5546875" style="157" bestFit="1" customWidth="1"/>
    <col min="11400" max="11400" width="53" style="157" customWidth="1"/>
    <col min="11401" max="11401" width="10.33203125" style="157" customWidth="1"/>
    <col min="11402" max="11402" width="9.88671875" style="157" customWidth="1"/>
    <col min="11403" max="11403" width="13.5546875" style="157" customWidth="1"/>
    <col min="11404" max="11404" width="11.44140625" style="157" customWidth="1"/>
    <col min="11405" max="11652" width="9.109375" style="157"/>
    <col min="11653" max="11653" width="3.33203125" style="157" customWidth="1"/>
    <col min="11654" max="11654" width="4.6640625" style="157" customWidth="1"/>
    <col min="11655" max="11655" width="2.5546875" style="157" bestFit="1" customWidth="1"/>
    <col min="11656" max="11656" width="53" style="157" customWidth="1"/>
    <col min="11657" max="11657" width="10.33203125" style="157" customWidth="1"/>
    <col min="11658" max="11658" width="9.88671875" style="157" customWidth="1"/>
    <col min="11659" max="11659" width="13.5546875" style="157" customWidth="1"/>
    <col min="11660" max="11660" width="11.44140625" style="157" customWidth="1"/>
    <col min="11661" max="11908" width="9.109375" style="157"/>
    <col min="11909" max="11909" width="3.33203125" style="157" customWidth="1"/>
    <col min="11910" max="11910" width="4.6640625" style="157" customWidth="1"/>
    <col min="11911" max="11911" width="2.5546875" style="157" bestFit="1" customWidth="1"/>
    <col min="11912" max="11912" width="53" style="157" customWidth="1"/>
    <col min="11913" max="11913" width="10.33203125" style="157" customWidth="1"/>
    <col min="11914" max="11914" width="9.88671875" style="157" customWidth="1"/>
    <col min="11915" max="11915" width="13.5546875" style="157" customWidth="1"/>
    <col min="11916" max="11916" width="11.44140625" style="157" customWidth="1"/>
    <col min="11917" max="12164" width="9.109375" style="157"/>
    <col min="12165" max="12165" width="3.33203125" style="157" customWidth="1"/>
    <col min="12166" max="12166" width="4.6640625" style="157" customWidth="1"/>
    <col min="12167" max="12167" width="2.5546875" style="157" bestFit="1" customWidth="1"/>
    <col min="12168" max="12168" width="53" style="157" customWidth="1"/>
    <col min="12169" max="12169" width="10.33203125" style="157" customWidth="1"/>
    <col min="12170" max="12170" width="9.88671875" style="157" customWidth="1"/>
    <col min="12171" max="12171" width="13.5546875" style="157" customWidth="1"/>
    <col min="12172" max="12172" width="11.44140625" style="157" customWidth="1"/>
    <col min="12173" max="12420" width="9.109375" style="157"/>
    <col min="12421" max="12421" width="3.33203125" style="157" customWidth="1"/>
    <col min="12422" max="12422" width="4.6640625" style="157" customWidth="1"/>
    <col min="12423" max="12423" width="2.5546875" style="157" bestFit="1" customWidth="1"/>
    <col min="12424" max="12424" width="53" style="157" customWidth="1"/>
    <col min="12425" max="12425" width="10.33203125" style="157" customWidth="1"/>
    <col min="12426" max="12426" width="9.88671875" style="157" customWidth="1"/>
    <col min="12427" max="12427" width="13.5546875" style="157" customWidth="1"/>
    <col min="12428" max="12428" width="11.44140625" style="157" customWidth="1"/>
    <col min="12429" max="12676" width="9.109375" style="157"/>
    <col min="12677" max="12677" width="3.33203125" style="157" customWidth="1"/>
    <col min="12678" max="12678" width="4.6640625" style="157" customWidth="1"/>
    <col min="12679" max="12679" width="2.5546875" style="157" bestFit="1" customWidth="1"/>
    <col min="12680" max="12680" width="53" style="157" customWidth="1"/>
    <col min="12681" max="12681" width="10.33203125" style="157" customWidth="1"/>
    <col min="12682" max="12682" width="9.88671875" style="157" customWidth="1"/>
    <col min="12683" max="12683" width="13.5546875" style="157" customWidth="1"/>
    <col min="12684" max="12684" width="11.44140625" style="157" customWidth="1"/>
    <col min="12685" max="12932" width="9.109375" style="157"/>
    <col min="12933" max="12933" width="3.33203125" style="157" customWidth="1"/>
    <col min="12934" max="12934" width="4.6640625" style="157" customWidth="1"/>
    <col min="12935" max="12935" width="2.5546875" style="157" bestFit="1" customWidth="1"/>
    <col min="12936" max="12936" width="53" style="157" customWidth="1"/>
    <col min="12937" max="12937" width="10.33203125" style="157" customWidth="1"/>
    <col min="12938" max="12938" width="9.88671875" style="157" customWidth="1"/>
    <col min="12939" max="12939" width="13.5546875" style="157" customWidth="1"/>
    <col min="12940" max="12940" width="11.44140625" style="157" customWidth="1"/>
    <col min="12941" max="13188" width="9.109375" style="157"/>
    <col min="13189" max="13189" width="3.33203125" style="157" customWidth="1"/>
    <col min="13190" max="13190" width="4.6640625" style="157" customWidth="1"/>
    <col min="13191" max="13191" width="2.5546875" style="157" bestFit="1" customWidth="1"/>
    <col min="13192" max="13192" width="53" style="157" customWidth="1"/>
    <col min="13193" max="13193" width="10.33203125" style="157" customWidth="1"/>
    <col min="13194" max="13194" width="9.88671875" style="157" customWidth="1"/>
    <col min="13195" max="13195" width="13.5546875" style="157" customWidth="1"/>
    <col min="13196" max="13196" width="11.44140625" style="157" customWidth="1"/>
    <col min="13197" max="13444" width="9.109375" style="157"/>
    <col min="13445" max="13445" width="3.33203125" style="157" customWidth="1"/>
    <col min="13446" max="13446" width="4.6640625" style="157" customWidth="1"/>
    <col min="13447" max="13447" width="2.5546875" style="157" bestFit="1" customWidth="1"/>
    <col min="13448" max="13448" width="53" style="157" customWidth="1"/>
    <col min="13449" max="13449" width="10.33203125" style="157" customWidth="1"/>
    <col min="13450" max="13450" width="9.88671875" style="157" customWidth="1"/>
    <col min="13451" max="13451" width="13.5546875" style="157" customWidth="1"/>
    <col min="13452" max="13452" width="11.44140625" style="157" customWidth="1"/>
    <col min="13453" max="13700" width="9.109375" style="157"/>
    <col min="13701" max="13701" width="3.33203125" style="157" customWidth="1"/>
    <col min="13702" max="13702" width="4.6640625" style="157" customWidth="1"/>
    <col min="13703" max="13703" width="2.5546875" style="157" bestFit="1" customWidth="1"/>
    <col min="13704" max="13704" width="53" style="157" customWidth="1"/>
    <col min="13705" max="13705" width="10.33203125" style="157" customWidth="1"/>
    <col min="13706" max="13706" width="9.88671875" style="157" customWidth="1"/>
    <col min="13707" max="13707" width="13.5546875" style="157" customWidth="1"/>
    <col min="13708" max="13708" width="11.44140625" style="157" customWidth="1"/>
    <col min="13709" max="13956" width="9.109375" style="157"/>
    <col min="13957" max="13957" width="3.33203125" style="157" customWidth="1"/>
    <col min="13958" max="13958" width="4.6640625" style="157" customWidth="1"/>
    <col min="13959" max="13959" width="2.5546875" style="157" bestFit="1" customWidth="1"/>
    <col min="13960" max="13960" width="53" style="157" customWidth="1"/>
    <col min="13961" max="13961" width="10.33203125" style="157" customWidth="1"/>
    <col min="13962" max="13962" width="9.88671875" style="157" customWidth="1"/>
    <col min="13963" max="13963" width="13.5546875" style="157" customWidth="1"/>
    <col min="13964" max="13964" width="11.44140625" style="157" customWidth="1"/>
    <col min="13965" max="14212" width="9.109375" style="157"/>
    <col min="14213" max="14213" width="3.33203125" style="157" customWidth="1"/>
    <col min="14214" max="14214" width="4.6640625" style="157" customWidth="1"/>
    <col min="14215" max="14215" width="2.5546875" style="157" bestFit="1" customWidth="1"/>
    <col min="14216" max="14216" width="53" style="157" customWidth="1"/>
    <col min="14217" max="14217" width="10.33203125" style="157" customWidth="1"/>
    <col min="14218" max="14218" width="9.88671875" style="157" customWidth="1"/>
    <col min="14219" max="14219" width="13.5546875" style="157" customWidth="1"/>
    <col min="14220" max="14220" width="11.44140625" style="157" customWidth="1"/>
    <col min="14221" max="14468" width="9.109375" style="157"/>
    <col min="14469" max="14469" width="3.33203125" style="157" customWidth="1"/>
    <col min="14470" max="14470" width="4.6640625" style="157" customWidth="1"/>
    <col min="14471" max="14471" width="2.5546875" style="157" bestFit="1" customWidth="1"/>
    <col min="14472" max="14472" width="53" style="157" customWidth="1"/>
    <col min="14473" max="14473" width="10.33203125" style="157" customWidth="1"/>
    <col min="14474" max="14474" width="9.88671875" style="157" customWidth="1"/>
    <col min="14475" max="14475" width="13.5546875" style="157" customWidth="1"/>
    <col min="14476" max="14476" width="11.44140625" style="157" customWidth="1"/>
    <col min="14477" max="14724" width="9.109375" style="157"/>
    <col min="14725" max="14725" width="3.33203125" style="157" customWidth="1"/>
    <col min="14726" max="14726" width="4.6640625" style="157" customWidth="1"/>
    <col min="14727" max="14727" width="2.5546875" style="157" bestFit="1" customWidth="1"/>
    <col min="14728" max="14728" width="53" style="157" customWidth="1"/>
    <col min="14729" max="14729" width="10.33203125" style="157" customWidth="1"/>
    <col min="14730" max="14730" width="9.88671875" style="157" customWidth="1"/>
    <col min="14731" max="14731" width="13.5546875" style="157" customWidth="1"/>
    <col min="14732" max="14732" width="11.44140625" style="157" customWidth="1"/>
    <col min="14733" max="14980" width="9.109375" style="157"/>
    <col min="14981" max="14981" width="3.33203125" style="157" customWidth="1"/>
    <col min="14982" max="14982" width="4.6640625" style="157" customWidth="1"/>
    <col min="14983" max="14983" width="2.5546875" style="157" bestFit="1" customWidth="1"/>
    <col min="14984" max="14984" width="53" style="157" customWidth="1"/>
    <col min="14985" max="14985" width="10.33203125" style="157" customWidth="1"/>
    <col min="14986" max="14986" width="9.88671875" style="157" customWidth="1"/>
    <col min="14987" max="14987" width="13.5546875" style="157" customWidth="1"/>
    <col min="14988" max="14988" width="11.44140625" style="157" customWidth="1"/>
    <col min="14989" max="15236" width="9.109375" style="157"/>
    <col min="15237" max="15237" width="3.33203125" style="157" customWidth="1"/>
    <col min="15238" max="15238" width="4.6640625" style="157" customWidth="1"/>
    <col min="15239" max="15239" width="2.5546875" style="157" bestFit="1" customWidth="1"/>
    <col min="15240" max="15240" width="53" style="157" customWidth="1"/>
    <col min="15241" max="15241" width="10.33203125" style="157" customWidth="1"/>
    <col min="15242" max="15242" width="9.88671875" style="157" customWidth="1"/>
    <col min="15243" max="15243" width="13.5546875" style="157" customWidth="1"/>
    <col min="15244" max="15244" width="11.44140625" style="157" customWidth="1"/>
    <col min="15245" max="15492" width="9.109375" style="157"/>
    <col min="15493" max="15493" width="3.33203125" style="157" customWidth="1"/>
    <col min="15494" max="15494" width="4.6640625" style="157" customWidth="1"/>
    <col min="15495" max="15495" width="2.5546875" style="157" bestFit="1" customWidth="1"/>
    <col min="15496" max="15496" width="53" style="157" customWidth="1"/>
    <col min="15497" max="15497" width="10.33203125" style="157" customWidth="1"/>
    <col min="15498" max="15498" width="9.88671875" style="157" customWidth="1"/>
    <col min="15499" max="15499" width="13.5546875" style="157" customWidth="1"/>
    <col min="15500" max="15500" width="11.44140625" style="157" customWidth="1"/>
    <col min="15501" max="15748" width="9.109375" style="157"/>
    <col min="15749" max="15749" width="3.33203125" style="157" customWidth="1"/>
    <col min="15750" max="15750" width="4.6640625" style="157" customWidth="1"/>
    <col min="15751" max="15751" width="2.5546875" style="157" bestFit="1" customWidth="1"/>
    <col min="15752" max="15752" width="53" style="157" customWidth="1"/>
    <col min="15753" max="15753" width="10.33203125" style="157" customWidth="1"/>
    <col min="15754" max="15754" width="9.88671875" style="157" customWidth="1"/>
    <col min="15755" max="15755" width="13.5546875" style="157" customWidth="1"/>
    <col min="15756" max="15756" width="11.44140625" style="157" customWidth="1"/>
    <col min="15757" max="16004" width="9.109375" style="157"/>
    <col min="16005" max="16005" width="3.33203125" style="157" customWidth="1"/>
    <col min="16006" max="16006" width="4.6640625" style="157" customWidth="1"/>
    <col min="16007" max="16007" width="2.5546875" style="157" bestFit="1" customWidth="1"/>
    <col min="16008" max="16008" width="53" style="157" customWidth="1"/>
    <col min="16009" max="16009" width="10.33203125" style="157" customWidth="1"/>
    <col min="16010" max="16010" width="9.88671875" style="157" customWidth="1"/>
    <col min="16011" max="16011" width="13.5546875" style="157" customWidth="1"/>
    <col min="16012" max="16012" width="11.44140625" style="157" customWidth="1"/>
    <col min="16013" max="16384" width="9.109375" style="157"/>
  </cols>
  <sheetData>
    <row r="1" spans="1:10" ht="21" x14ac:dyDescent="0.4">
      <c r="A1" s="156" t="s">
        <v>352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3.8" thickBot="1" x14ac:dyDescent="0.3">
      <c r="A2" s="158"/>
    </row>
    <row r="3" spans="1:10" ht="20.100000000000001" customHeight="1" thickTop="1" x14ac:dyDescent="0.3">
      <c r="A3" s="208"/>
      <c r="B3" s="161"/>
      <c r="C3" s="161"/>
      <c r="D3" s="299" t="s">
        <v>157</v>
      </c>
      <c r="E3" s="287">
        <v>2023</v>
      </c>
      <c r="F3" s="297" t="s">
        <v>348</v>
      </c>
      <c r="G3" s="297" t="s">
        <v>349</v>
      </c>
      <c r="H3" s="297" t="s">
        <v>350</v>
      </c>
      <c r="I3" s="297" t="s">
        <v>351</v>
      </c>
      <c r="J3" s="293">
        <v>2024</v>
      </c>
    </row>
    <row r="4" spans="1:10" ht="20.100000000000001" customHeight="1" thickBot="1" x14ac:dyDescent="0.35">
      <c r="A4" s="209"/>
      <c r="B4" s="164"/>
      <c r="C4" s="164"/>
      <c r="D4" s="300"/>
      <c r="E4" s="288"/>
      <c r="F4" s="298"/>
      <c r="G4" s="298"/>
      <c r="H4" s="298"/>
      <c r="I4" s="298"/>
      <c r="J4" s="294"/>
    </row>
    <row r="5" spans="1:10" ht="15" thickTop="1" x14ac:dyDescent="0.3">
      <c r="A5" s="208"/>
      <c r="B5" s="161"/>
      <c r="C5" s="162"/>
      <c r="D5" s="177" t="s">
        <v>158</v>
      </c>
      <c r="E5" s="210"/>
      <c r="F5" s="210"/>
      <c r="G5" s="210"/>
      <c r="H5" s="210"/>
      <c r="I5" s="210"/>
      <c r="J5" s="211"/>
    </row>
    <row r="6" spans="1:10" ht="14.4" x14ac:dyDescent="0.3">
      <c r="A6" s="212" t="s">
        <v>25</v>
      </c>
      <c r="B6" s="167"/>
      <c r="C6" s="168"/>
      <c r="D6" s="167" t="s">
        <v>159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8">
        <f>ROUND(SUM(E6:I6),2)</f>
        <v>0</v>
      </c>
    </row>
    <row r="7" spans="1:10" ht="14.4" x14ac:dyDescent="0.3">
      <c r="A7" s="212" t="s">
        <v>44</v>
      </c>
      <c r="B7" s="167"/>
      <c r="C7" s="168"/>
      <c r="D7" s="167" t="s">
        <v>161</v>
      </c>
      <c r="E7" s="170"/>
      <c r="F7" s="170"/>
      <c r="G7" s="170"/>
      <c r="H7" s="170"/>
      <c r="I7" s="170"/>
      <c r="J7" s="178"/>
    </row>
    <row r="8" spans="1:10" ht="14.4" x14ac:dyDescent="0.3">
      <c r="A8" s="212"/>
      <c r="B8" s="167" t="s">
        <v>86</v>
      </c>
      <c r="C8" s="168"/>
      <c r="D8" s="193" t="s">
        <v>162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8">
        <f t="shared" ref="J8:J10" si="0">ROUND(SUM(E8:I8),2)</f>
        <v>0</v>
      </c>
    </row>
    <row r="9" spans="1:10" ht="14.4" x14ac:dyDescent="0.3">
      <c r="A9" s="212"/>
      <c r="B9" s="167" t="s">
        <v>89</v>
      </c>
      <c r="C9" s="168"/>
      <c r="D9" s="193" t="s">
        <v>164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8">
        <f t="shared" si="0"/>
        <v>0</v>
      </c>
    </row>
    <row r="10" spans="1:10" ht="14.4" x14ac:dyDescent="0.3">
      <c r="A10" s="212"/>
      <c r="B10" s="167" t="s">
        <v>97</v>
      </c>
      <c r="C10" s="168"/>
      <c r="D10" s="193" t="s">
        <v>165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8">
        <f t="shared" si="0"/>
        <v>0</v>
      </c>
    </row>
    <row r="11" spans="1:10" ht="14.4" x14ac:dyDescent="0.3">
      <c r="A11" s="94"/>
      <c r="B11" s="23" t="s">
        <v>166</v>
      </c>
      <c r="C11" s="24"/>
      <c r="D11" s="61" t="s">
        <v>167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8">
        <f t="shared" ref="J11:J12" si="1">SUM(E11:I11)</f>
        <v>0</v>
      </c>
    </row>
    <row r="12" spans="1:10" ht="14.4" x14ac:dyDescent="0.3">
      <c r="A12" s="94"/>
      <c r="B12" s="23" t="s">
        <v>168</v>
      </c>
      <c r="C12" s="24"/>
      <c r="D12" s="61" t="s">
        <v>169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8">
        <f t="shared" si="1"/>
        <v>0</v>
      </c>
    </row>
    <row r="13" spans="1:10" ht="14.4" x14ac:dyDescent="0.3">
      <c r="A13" s="212" t="s">
        <v>54</v>
      </c>
      <c r="B13" s="167"/>
      <c r="C13" s="168"/>
      <c r="D13" s="167" t="s">
        <v>170</v>
      </c>
      <c r="E13" s="170">
        <v>694988.23</v>
      </c>
      <c r="F13" s="170"/>
      <c r="G13" s="170"/>
      <c r="H13" s="170">
        <f>IF(CE!$D$85-E13&gt;0,ROUND(CE!$D$85-E13,2),0)</f>
        <v>1230385.52</v>
      </c>
      <c r="I13" s="170">
        <f>IF(CE!$D$85-E13&lt;0,ROUND(CE!$D$85-E13,2),0)</f>
        <v>0</v>
      </c>
      <c r="J13" s="178">
        <f>ROUND(SUM(E13:I13),2)</f>
        <v>1925373.75</v>
      </c>
    </row>
    <row r="14" spans="1:10" ht="14.4" x14ac:dyDescent="0.3">
      <c r="A14" s="94" t="s">
        <v>80</v>
      </c>
      <c r="B14" s="23"/>
      <c r="C14" s="24"/>
      <c r="D14" s="23" t="s">
        <v>172</v>
      </c>
      <c r="E14" s="170">
        <v>452868.58</v>
      </c>
      <c r="F14" s="170">
        <v>0</v>
      </c>
      <c r="G14" s="170">
        <v>0</v>
      </c>
      <c r="H14" s="170">
        <v>694988.22999999917</v>
      </c>
      <c r="I14" s="170">
        <v>0</v>
      </c>
      <c r="J14" s="178">
        <f t="shared" ref="J14:J15" si="2">SUM(E14:I14)</f>
        <v>1147856.8099999991</v>
      </c>
    </row>
    <row r="15" spans="1:10" ht="14.4" x14ac:dyDescent="0.3">
      <c r="A15" s="94" t="s">
        <v>173</v>
      </c>
      <c r="B15" s="23"/>
      <c r="C15" s="24"/>
      <c r="D15" s="23" t="s">
        <v>174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8">
        <f t="shared" si="2"/>
        <v>0</v>
      </c>
    </row>
    <row r="16" spans="1:10" ht="15" thickBot="1" x14ac:dyDescent="0.35">
      <c r="A16" s="212"/>
      <c r="B16" s="167"/>
      <c r="C16" s="168"/>
      <c r="D16" s="177"/>
      <c r="E16" s="170"/>
      <c r="F16" s="170"/>
      <c r="G16" s="170"/>
      <c r="H16" s="170"/>
      <c r="I16" s="170"/>
      <c r="J16" s="178"/>
    </row>
    <row r="17" spans="1:10" ht="15" thickBot="1" x14ac:dyDescent="0.35">
      <c r="A17" s="212"/>
      <c r="B17" s="167"/>
      <c r="C17" s="168"/>
      <c r="D17" s="182" t="s">
        <v>175</v>
      </c>
      <c r="E17" s="213">
        <f>SUM(E6:E16)</f>
        <v>1147856.81</v>
      </c>
      <c r="F17" s="213">
        <f t="shared" ref="F17:J17" si="3">SUM(F6:F16)</f>
        <v>0</v>
      </c>
      <c r="G17" s="213">
        <f>SUM(G6:G16)</f>
        <v>0</v>
      </c>
      <c r="H17" s="213">
        <f t="shared" si="3"/>
        <v>1925373.7499999991</v>
      </c>
      <c r="I17" s="213">
        <f t="shared" si="3"/>
        <v>0</v>
      </c>
      <c r="J17" s="213">
        <f t="shared" si="3"/>
        <v>3073230.5599999991</v>
      </c>
    </row>
    <row r="18" spans="1:10" ht="14.4" x14ac:dyDescent="0.3">
      <c r="A18" s="212"/>
      <c r="B18" s="167"/>
      <c r="C18" s="168"/>
      <c r="D18" s="167"/>
      <c r="E18" s="170"/>
      <c r="F18" s="170"/>
      <c r="G18" s="170"/>
      <c r="H18" s="170"/>
      <c r="I18" s="170"/>
      <c r="J18" s="178"/>
    </row>
    <row r="19" spans="1:10" ht="14.4" x14ac:dyDescent="0.3">
      <c r="A19" s="212"/>
      <c r="B19" s="167"/>
      <c r="C19" s="168"/>
      <c r="D19" s="177" t="s">
        <v>176</v>
      </c>
      <c r="E19" s="170"/>
      <c r="F19" s="170"/>
      <c r="G19" s="170"/>
      <c r="H19" s="170"/>
      <c r="I19" s="170"/>
      <c r="J19" s="178"/>
    </row>
    <row r="20" spans="1:10" ht="14.4" x14ac:dyDescent="0.3">
      <c r="A20" s="212"/>
      <c r="B20" s="167">
        <v>1</v>
      </c>
      <c r="C20" s="168"/>
      <c r="D20" s="167" t="s">
        <v>177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8">
        <f t="shared" ref="J20:J22" si="4">ROUND(SUM(E20:I20),2)</f>
        <v>0</v>
      </c>
    </row>
    <row r="21" spans="1:10" ht="14.4" x14ac:dyDescent="0.3">
      <c r="A21" s="212"/>
      <c r="B21" s="167">
        <v>2</v>
      </c>
      <c r="C21" s="168"/>
      <c r="D21" s="167" t="s">
        <v>179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8">
        <f t="shared" si="4"/>
        <v>0</v>
      </c>
    </row>
    <row r="22" spans="1:10" ht="14.4" x14ac:dyDescent="0.3">
      <c r="A22" s="212"/>
      <c r="B22" s="167">
        <v>3</v>
      </c>
      <c r="C22" s="168"/>
      <c r="D22" s="167" t="s">
        <v>181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8">
        <f t="shared" si="4"/>
        <v>0</v>
      </c>
    </row>
    <row r="23" spans="1:10" ht="15" thickBot="1" x14ac:dyDescent="0.35">
      <c r="A23" s="212"/>
      <c r="B23" s="167"/>
      <c r="C23" s="168"/>
      <c r="D23" s="177"/>
      <c r="E23" s="170"/>
      <c r="F23" s="170"/>
      <c r="G23" s="170"/>
      <c r="H23" s="170"/>
      <c r="I23" s="170"/>
      <c r="J23" s="178"/>
    </row>
    <row r="24" spans="1:10" ht="15" thickBot="1" x14ac:dyDescent="0.35">
      <c r="A24" s="212"/>
      <c r="B24" s="167"/>
      <c r="C24" s="168"/>
      <c r="D24" s="182" t="s">
        <v>183</v>
      </c>
      <c r="E24" s="213">
        <f>SUM(E20:E22)</f>
        <v>0</v>
      </c>
      <c r="F24" s="213">
        <f t="shared" ref="F24:I24" si="5">SUM(F20:F22)</f>
        <v>0</v>
      </c>
      <c r="G24" s="213">
        <f t="shared" si="5"/>
        <v>0</v>
      </c>
      <c r="H24" s="213">
        <f t="shared" si="5"/>
        <v>0</v>
      </c>
      <c r="I24" s="213">
        <f t="shared" si="5"/>
        <v>0</v>
      </c>
      <c r="J24" s="214">
        <f>SUM(J20:J22)</f>
        <v>0</v>
      </c>
    </row>
    <row r="25" spans="1:10" ht="14.4" x14ac:dyDescent="0.3">
      <c r="A25" s="212"/>
      <c r="B25" s="167"/>
      <c r="C25" s="168"/>
      <c r="D25" s="182"/>
      <c r="E25" s="170"/>
      <c r="F25" s="170"/>
      <c r="G25" s="170"/>
      <c r="H25" s="170"/>
      <c r="I25" s="170"/>
      <c r="J25" s="178"/>
    </row>
    <row r="26" spans="1:10" ht="15" thickBot="1" x14ac:dyDescent="0.35">
      <c r="A26" s="212"/>
      <c r="B26" s="167"/>
      <c r="C26" s="168"/>
      <c r="D26" s="215" t="s">
        <v>184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8">
        <f t="shared" ref="J26" si="6">ROUND(SUM(E26:I26),2)</f>
        <v>0</v>
      </c>
    </row>
    <row r="27" spans="1:10" ht="15" thickBot="1" x14ac:dyDescent="0.35">
      <c r="A27" s="212"/>
      <c r="B27" s="167"/>
      <c r="C27" s="168"/>
      <c r="D27" s="182" t="s">
        <v>186</v>
      </c>
      <c r="E27" s="213">
        <f>E26</f>
        <v>0</v>
      </c>
      <c r="F27" s="213">
        <f t="shared" ref="F27:I27" si="7">F26</f>
        <v>0</v>
      </c>
      <c r="G27" s="213">
        <f t="shared" si="7"/>
        <v>0</v>
      </c>
      <c r="H27" s="213">
        <f t="shared" si="7"/>
        <v>0</v>
      </c>
      <c r="I27" s="213">
        <f t="shared" si="7"/>
        <v>0</v>
      </c>
      <c r="J27" s="214">
        <f>J26</f>
        <v>0</v>
      </c>
    </row>
    <row r="28" spans="1:10" ht="14.4" x14ac:dyDescent="0.3">
      <c r="A28" s="212"/>
      <c r="B28" s="167"/>
      <c r="C28" s="168"/>
      <c r="D28" s="182"/>
      <c r="E28" s="170"/>
      <c r="F28" s="170"/>
      <c r="G28" s="170"/>
      <c r="H28" s="170"/>
      <c r="I28" s="170"/>
      <c r="J28" s="178"/>
    </row>
    <row r="29" spans="1:10" ht="14.4" x14ac:dyDescent="0.3">
      <c r="A29" s="212"/>
      <c r="B29" s="167"/>
      <c r="C29" s="168"/>
      <c r="D29" s="216" t="s">
        <v>187</v>
      </c>
      <c r="E29" s="170"/>
      <c r="F29" s="170"/>
      <c r="G29" s="170"/>
      <c r="H29" s="170"/>
      <c r="I29" s="170"/>
      <c r="J29" s="178"/>
    </row>
    <row r="30" spans="1:10" ht="14.4" x14ac:dyDescent="0.3">
      <c r="A30" s="212"/>
      <c r="B30" s="167">
        <v>1</v>
      </c>
      <c r="C30" s="168"/>
      <c r="D30" s="167" t="s">
        <v>188</v>
      </c>
      <c r="E30" s="170"/>
      <c r="F30" s="170"/>
      <c r="G30" s="170"/>
      <c r="H30" s="170"/>
      <c r="I30" s="170"/>
      <c r="J30" s="178"/>
    </row>
    <row r="31" spans="1:10" ht="14.4" x14ac:dyDescent="0.3">
      <c r="A31" s="212"/>
      <c r="B31" s="167"/>
      <c r="C31" s="168" t="s">
        <v>189</v>
      </c>
      <c r="D31" s="193" t="s">
        <v>190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8">
        <f t="shared" ref="J31:J36" si="8">ROUND(SUM(E31:I31),2)</f>
        <v>0</v>
      </c>
    </row>
    <row r="32" spans="1:10" ht="14.4" x14ac:dyDescent="0.3">
      <c r="A32" s="212"/>
      <c r="B32" s="167"/>
      <c r="C32" s="168" t="s">
        <v>86</v>
      </c>
      <c r="D32" s="193" t="s">
        <v>193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8">
        <f t="shared" si="8"/>
        <v>0</v>
      </c>
    </row>
    <row r="33" spans="1:10" ht="14.4" x14ac:dyDescent="0.3">
      <c r="A33" s="212"/>
      <c r="B33" s="167"/>
      <c r="C33" s="168" t="s">
        <v>89</v>
      </c>
      <c r="D33" s="193" t="s">
        <v>194</v>
      </c>
      <c r="E33" s="170">
        <v>0</v>
      </c>
      <c r="F33" s="170">
        <v>0</v>
      </c>
      <c r="G33" s="170">
        <v>0</v>
      </c>
      <c r="H33" s="170">
        <v>0</v>
      </c>
      <c r="I33" s="170">
        <v>0</v>
      </c>
      <c r="J33" s="178">
        <f t="shared" si="8"/>
        <v>0</v>
      </c>
    </row>
    <row r="34" spans="1:10" ht="14.4" x14ac:dyDescent="0.3">
      <c r="A34" s="212"/>
      <c r="B34" s="217"/>
      <c r="C34" s="168" t="s">
        <v>97</v>
      </c>
      <c r="D34" s="193" t="s">
        <v>197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8">
        <f t="shared" si="8"/>
        <v>0</v>
      </c>
    </row>
    <row r="35" spans="1:10" ht="14.4" x14ac:dyDescent="0.3">
      <c r="A35" s="212"/>
      <c r="B35" s="167">
        <v>2</v>
      </c>
      <c r="C35" s="168"/>
      <c r="D35" s="167" t="s">
        <v>199</v>
      </c>
      <c r="E35" s="170">
        <v>12128401.76</v>
      </c>
      <c r="F35" s="170">
        <v>40868183.409999996</v>
      </c>
      <c r="G35" s="170">
        <v>-43708222.960000001</v>
      </c>
      <c r="H35" s="170">
        <v>0</v>
      </c>
      <c r="I35" s="170">
        <v>0</v>
      </c>
      <c r="J35" s="178">
        <f t="shared" si="8"/>
        <v>9288362.2100000009</v>
      </c>
    </row>
    <row r="36" spans="1:10" ht="14.4" x14ac:dyDescent="0.3">
      <c r="A36" s="212"/>
      <c r="B36" s="167">
        <v>3</v>
      </c>
      <c r="C36" s="168"/>
      <c r="D36" s="167" t="s">
        <v>202</v>
      </c>
      <c r="E36" s="170">
        <v>0</v>
      </c>
      <c r="F36" s="170">
        <v>0</v>
      </c>
      <c r="G36" s="170">
        <v>0</v>
      </c>
      <c r="H36" s="170">
        <v>0</v>
      </c>
      <c r="I36" s="170">
        <v>0</v>
      </c>
      <c r="J36" s="178">
        <f t="shared" si="8"/>
        <v>0</v>
      </c>
    </row>
    <row r="37" spans="1:10" ht="14.4" x14ac:dyDescent="0.3">
      <c r="A37" s="212"/>
      <c r="B37" s="167">
        <v>4</v>
      </c>
      <c r="C37" s="218"/>
      <c r="D37" s="181" t="s">
        <v>203</v>
      </c>
      <c r="E37" s="170"/>
      <c r="F37" s="170"/>
      <c r="G37" s="170"/>
      <c r="H37" s="170"/>
      <c r="I37" s="170"/>
      <c r="J37" s="178"/>
    </row>
    <row r="38" spans="1:10" ht="14.4" x14ac:dyDescent="0.3">
      <c r="A38" s="212"/>
      <c r="B38" s="217"/>
      <c r="C38" s="168" t="s">
        <v>60</v>
      </c>
      <c r="D38" s="190" t="s">
        <v>204</v>
      </c>
      <c r="E38" s="170">
        <v>0</v>
      </c>
      <c r="F38" s="170">
        <v>0</v>
      </c>
      <c r="G38" s="170">
        <v>0</v>
      </c>
      <c r="H38" s="170">
        <v>0</v>
      </c>
      <c r="I38" s="170">
        <v>0</v>
      </c>
      <c r="J38" s="178">
        <f t="shared" ref="J38:J42" si="9">ROUND(SUM(E38:I38),2)</f>
        <v>0</v>
      </c>
    </row>
    <row r="39" spans="1:10" ht="14.4" x14ac:dyDescent="0.3">
      <c r="A39" s="212"/>
      <c r="B39" s="217"/>
      <c r="C39" s="168" t="s">
        <v>86</v>
      </c>
      <c r="D39" s="190" t="s">
        <v>93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8">
        <f t="shared" si="9"/>
        <v>0</v>
      </c>
    </row>
    <row r="40" spans="1:10" ht="14.4" x14ac:dyDescent="0.3">
      <c r="A40" s="212"/>
      <c r="B40" s="167"/>
      <c r="C40" s="168" t="s">
        <v>89</v>
      </c>
      <c r="D40" s="193" t="s">
        <v>84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8">
        <f t="shared" si="9"/>
        <v>0</v>
      </c>
    </row>
    <row r="41" spans="1:10" ht="14.4" x14ac:dyDescent="0.3">
      <c r="A41" s="212"/>
      <c r="B41" s="167"/>
      <c r="C41" s="168" t="s">
        <v>97</v>
      </c>
      <c r="D41" s="193" t="s">
        <v>87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8">
        <f t="shared" si="9"/>
        <v>0</v>
      </c>
    </row>
    <row r="42" spans="1:10" ht="14.4" x14ac:dyDescent="0.3">
      <c r="A42" s="212"/>
      <c r="B42" s="167"/>
      <c r="C42" s="168" t="s">
        <v>166</v>
      </c>
      <c r="D42" s="193" t="s">
        <v>90</v>
      </c>
      <c r="E42" s="170">
        <v>655586.89</v>
      </c>
      <c r="F42" s="170">
        <v>9731748.25</v>
      </c>
      <c r="G42" s="170">
        <v>-10387335.140000001</v>
      </c>
      <c r="H42" s="170">
        <v>2586500</v>
      </c>
      <c r="I42" s="170">
        <v>0</v>
      </c>
      <c r="J42" s="178">
        <f t="shared" si="9"/>
        <v>2586500</v>
      </c>
    </row>
    <row r="43" spans="1:10" ht="14.4" x14ac:dyDescent="0.3">
      <c r="A43" s="212"/>
      <c r="B43" s="167">
        <v>5</v>
      </c>
      <c r="C43" s="168"/>
      <c r="D43" s="167" t="s">
        <v>208</v>
      </c>
      <c r="E43" s="170"/>
      <c r="F43" s="170"/>
      <c r="G43" s="170"/>
      <c r="H43" s="170"/>
      <c r="I43" s="170"/>
      <c r="J43" s="178"/>
    </row>
    <row r="44" spans="1:10" ht="14.4" x14ac:dyDescent="0.3">
      <c r="A44" s="212"/>
      <c r="B44" s="167"/>
      <c r="C44" s="168" t="s">
        <v>60</v>
      </c>
      <c r="D44" s="193" t="s">
        <v>211</v>
      </c>
      <c r="E44" s="170">
        <v>1283.24</v>
      </c>
      <c r="F44" s="170">
        <v>3769603.55</v>
      </c>
      <c r="G44" s="170">
        <v>-3766884.25</v>
      </c>
      <c r="H44" s="170">
        <v>1283.24</v>
      </c>
      <c r="I44" s="170">
        <v>-4026.25</v>
      </c>
      <c r="J44" s="178">
        <f t="shared" ref="J44:J47" si="10">ROUND(SUM(E44:I44),2)</f>
        <v>1259.53</v>
      </c>
    </row>
    <row r="45" spans="1:10" ht="14.4" x14ac:dyDescent="0.3">
      <c r="A45" s="212"/>
      <c r="B45" s="167"/>
      <c r="C45" s="168" t="s">
        <v>86</v>
      </c>
      <c r="D45" s="193" t="s">
        <v>212</v>
      </c>
      <c r="E45" s="170">
        <v>0</v>
      </c>
      <c r="F45" s="170">
        <v>69942.86</v>
      </c>
      <c r="G45" s="170">
        <v>-69942.86</v>
      </c>
      <c r="H45" s="170">
        <v>0</v>
      </c>
      <c r="I45" s="170">
        <v>0</v>
      </c>
      <c r="J45" s="178">
        <f t="shared" si="10"/>
        <v>0</v>
      </c>
    </row>
    <row r="46" spans="1:10" ht="14.4" x14ac:dyDescent="0.3">
      <c r="A46" s="212"/>
      <c r="B46" s="167"/>
      <c r="C46" s="168" t="s">
        <v>89</v>
      </c>
      <c r="D46" s="193" t="s">
        <v>213</v>
      </c>
      <c r="E46" s="170">
        <v>0</v>
      </c>
      <c r="F46" s="170">
        <v>0</v>
      </c>
      <c r="G46" s="170">
        <v>0</v>
      </c>
      <c r="H46" s="170">
        <v>0</v>
      </c>
      <c r="I46" s="170">
        <v>0</v>
      </c>
      <c r="J46" s="178">
        <f t="shared" si="10"/>
        <v>0</v>
      </c>
    </row>
    <row r="47" spans="1:10" ht="15" thickBot="1" x14ac:dyDescent="0.35">
      <c r="A47" s="212"/>
      <c r="B47" s="167"/>
      <c r="C47" s="168" t="s">
        <v>97</v>
      </c>
      <c r="D47" s="193" t="s">
        <v>125</v>
      </c>
      <c r="E47" s="170">
        <v>187271.77</v>
      </c>
      <c r="F47" s="170">
        <v>368917.55</v>
      </c>
      <c r="G47" s="170">
        <v>-352649.19</v>
      </c>
      <c r="H47" s="170">
        <v>186270.07999999999</v>
      </c>
      <c r="I47" s="170">
        <v>-177174.12</v>
      </c>
      <c r="J47" s="178">
        <f t="shared" si="10"/>
        <v>212636.09</v>
      </c>
    </row>
    <row r="48" spans="1:10" ht="15" thickBot="1" x14ac:dyDescent="0.35">
      <c r="A48" s="219"/>
      <c r="B48" s="220"/>
      <c r="C48" s="221"/>
      <c r="D48" s="222" t="s">
        <v>214</v>
      </c>
      <c r="E48" s="213">
        <f>SUM(E30:E47)</f>
        <v>12972543.66</v>
      </c>
      <c r="F48" s="213">
        <f t="shared" ref="F48:I48" si="11">SUM(F30:F47)</f>
        <v>54808395.61999999</v>
      </c>
      <c r="G48" s="213">
        <f t="shared" si="11"/>
        <v>-58285034.399999999</v>
      </c>
      <c r="H48" s="213">
        <f t="shared" si="11"/>
        <v>2774053.3200000003</v>
      </c>
      <c r="I48" s="213">
        <f t="shared" si="11"/>
        <v>-181200.37</v>
      </c>
      <c r="J48" s="214">
        <f>SUM(J30:J47)</f>
        <v>12088757.83</v>
      </c>
    </row>
    <row r="49" spans="1:10" ht="14.4" x14ac:dyDescent="0.3">
      <c r="A49" s="212"/>
      <c r="B49" s="167"/>
      <c r="C49" s="168"/>
      <c r="D49" s="167"/>
      <c r="E49" s="170"/>
      <c r="F49" s="170"/>
      <c r="G49" s="170"/>
      <c r="H49" s="170"/>
      <c r="I49" s="170"/>
      <c r="J49" s="178"/>
    </row>
    <row r="50" spans="1:10" ht="14.4" x14ac:dyDescent="0.3">
      <c r="A50" s="212"/>
      <c r="B50" s="167"/>
      <c r="C50" s="168"/>
      <c r="D50" s="216" t="s">
        <v>215</v>
      </c>
      <c r="E50" s="170"/>
      <c r="F50" s="170"/>
      <c r="G50" s="170"/>
      <c r="H50" s="170"/>
      <c r="I50" s="170"/>
      <c r="J50" s="178"/>
    </row>
    <row r="51" spans="1:10" ht="14.4" x14ac:dyDescent="0.3">
      <c r="A51" s="212" t="s">
        <v>25</v>
      </c>
      <c r="B51" s="167"/>
      <c r="C51" s="168"/>
      <c r="D51" s="167" t="s">
        <v>216</v>
      </c>
      <c r="E51" s="170">
        <v>25207.07</v>
      </c>
      <c r="F51" s="170">
        <v>0</v>
      </c>
      <c r="G51" s="170">
        <v>0</v>
      </c>
      <c r="H51" s="170">
        <v>29478.21</v>
      </c>
      <c r="I51" s="170">
        <v>-25207.07</v>
      </c>
      <c r="J51" s="178">
        <f t="shared" ref="J51" si="12">ROUND(SUM(E51:I51),2)</f>
        <v>29478.21</v>
      </c>
    </row>
    <row r="52" spans="1:10" ht="14.4" x14ac:dyDescent="0.3">
      <c r="A52" s="212" t="s">
        <v>44</v>
      </c>
      <c r="B52" s="167"/>
      <c r="C52" s="168"/>
      <c r="D52" s="167" t="s">
        <v>218</v>
      </c>
      <c r="E52" s="170"/>
      <c r="F52" s="170"/>
      <c r="G52" s="170"/>
      <c r="H52" s="170"/>
      <c r="I52" s="170"/>
      <c r="J52" s="178"/>
    </row>
    <row r="53" spans="1:10" ht="14.4" x14ac:dyDescent="0.3">
      <c r="A53" s="212"/>
      <c r="B53" s="167">
        <v>1</v>
      </c>
      <c r="C53" s="168"/>
      <c r="D53" s="167" t="s">
        <v>248</v>
      </c>
      <c r="E53" s="170"/>
      <c r="F53" s="170"/>
      <c r="G53" s="170"/>
      <c r="H53" s="170"/>
      <c r="I53" s="170"/>
      <c r="J53" s="178"/>
    </row>
    <row r="54" spans="1:10" ht="14.4" x14ac:dyDescent="0.3">
      <c r="A54" s="212"/>
      <c r="B54" s="167"/>
      <c r="C54" s="168" t="s">
        <v>60</v>
      </c>
      <c r="D54" s="167" t="s">
        <v>220</v>
      </c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78">
        <f t="shared" ref="J54:J57" si="13">ROUND(SUM(E54:I54),2)</f>
        <v>0</v>
      </c>
    </row>
    <row r="55" spans="1:10" ht="14.4" x14ac:dyDescent="0.3">
      <c r="A55" s="212"/>
      <c r="B55" s="167"/>
      <c r="C55" s="168" t="s">
        <v>86</v>
      </c>
      <c r="D55" s="167" t="s">
        <v>221</v>
      </c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8">
        <f t="shared" si="13"/>
        <v>0</v>
      </c>
    </row>
    <row r="56" spans="1:10" ht="14.4" x14ac:dyDescent="0.3">
      <c r="A56" s="212"/>
      <c r="B56" s="167">
        <v>2</v>
      </c>
      <c r="C56" s="168"/>
      <c r="D56" s="167" t="s">
        <v>222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8">
        <f t="shared" si="13"/>
        <v>0</v>
      </c>
    </row>
    <row r="57" spans="1:10" ht="15" thickBot="1" x14ac:dyDescent="0.35">
      <c r="A57" s="212"/>
      <c r="B57" s="167">
        <v>3</v>
      </c>
      <c r="C57" s="168"/>
      <c r="D57" s="167" t="s">
        <v>223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8">
        <f t="shared" si="13"/>
        <v>0</v>
      </c>
    </row>
    <row r="58" spans="1:10" ht="15" thickBot="1" x14ac:dyDescent="0.35">
      <c r="A58" s="212"/>
      <c r="B58" s="167"/>
      <c r="C58" s="168"/>
      <c r="D58" s="182" t="s">
        <v>224</v>
      </c>
      <c r="E58" s="213">
        <f>SUM(E51:E57)</f>
        <v>25207.07</v>
      </c>
      <c r="F58" s="213">
        <f t="shared" ref="F58:I58" si="14">SUM(F51:F57)</f>
        <v>0</v>
      </c>
      <c r="G58" s="213">
        <f t="shared" si="14"/>
        <v>0</v>
      </c>
      <c r="H58" s="213">
        <f t="shared" si="14"/>
        <v>29478.21</v>
      </c>
      <c r="I58" s="213">
        <f t="shared" si="14"/>
        <v>-25207.07</v>
      </c>
      <c r="J58" s="214">
        <f>SUM(J51:J57)</f>
        <v>29478.21</v>
      </c>
    </row>
    <row r="59" spans="1:10" ht="15" thickBot="1" x14ac:dyDescent="0.35">
      <c r="A59" s="212"/>
      <c r="B59" s="167"/>
      <c r="C59" s="168"/>
      <c r="D59" s="167"/>
      <c r="E59" s="170"/>
      <c r="F59" s="170"/>
      <c r="G59" s="170"/>
      <c r="H59" s="170"/>
      <c r="I59" s="170"/>
      <c r="J59" s="178"/>
    </row>
    <row r="60" spans="1:10" ht="15" thickBot="1" x14ac:dyDescent="0.35">
      <c r="A60" s="212"/>
      <c r="B60" s="167"/>
      <c r="C60" s="168"/>
      <c r="D60" s="182" t="s">
        <v>225</v>
      </c>
      <c r="E60" s="213">
        <f t="shared" ref="E60:J60" si="15">+E58+E48+E27+E24+E17</f>
        <v>14145607.540000001</v>
      </c>
      <c r="F60" s="213">
        <f t="shared" si="15"/>
        <v>54808395.61999999</v>
      </c>
      <c r="G60" s="213">
        <f t="shared" si="15"/>
        <v>-58285034.399999999</v>
      </c>
      <c r="H60" s="213">
        <f t="shared" si="15"/>
        <v>4728905.2799999993</v>
      </c>
      <c r="I60" s="213">
        <f t="shared" si="15"/>
        <v>-206407.44</v>
      </c>
      <c r="J60" s="214">
        <f t="shared" si="15"/>
        <v>15191466.6</v>
      </c>
    </row>
    <row r="61" spans="1:10" ht="14.4" x14ac:dyDescent="0.3">
      <c r="A61" s="212"/>
      <c r="B61" s="167"/>
      <c r="C61" s="168"/>
      <c r="D61" s="182"/>
      <c r="E61" s="223"/>
      <c r="F61" s="223"/>
      <c r="G61" s="223"/>
      <c r="H61" s="223"/>
      <c r="I61" s="223"/>
      <c r="J61" s="224"/>
    </row>
    <row r="62" spans="1:10" ht="14.4" x14ac:dyDescent="0.3">
      <c r="A62" s="212"/>
      <c r="B62" s="167"/>
      <c r="C62" s="168"/>
      <c r="D62" s="225" t="s">
        <v>226</v>
      </c>
      <c r="E62" s="170"/>
      <c r="F62" s="170"/>
      <c r="G62" s="170"/>
      <c r="H62" s="170"/>
      <c r="I62" s="170"/>
      <c r="J62" s="178"/>
    </row>
    <row r="63" spans="1:10" ht="14.4" x14ac:dyDescent="0.3">
      <c r="A63" s="212"/>
      <c r="B63" s="167"/>
      <c r="C63" s="168"/>
      <c r="D63" s="167" t="s">
        <v>353</v>
      </c>
      <c r="E63" s="170">
        <v>0</v>
      </c>
      <c r="F63" s="170">
        <v>0</v>
      </c>
      <c r="G63" s="170">
        <v>0</v>
      </c>
      <c r="H63" s="170">
        <v>0</v>
      </c>
      <c r="I63" s="170">
        <f>-ROUND(E63,2)</f>
        <v>0</v>
      </c>
      <c r="J63" s="178">
        <f t="shared" ref="J63:J69" si="16">ROUND(SUM(E63:I63),2)</f>
        <v>0</v>
      </c>
    </row>
    <row r="64" spans="1:10" ht="14.4" x14ac:dyDescent="0.3">
      <c r="A64" s="212"/>
      <c r="B64" s="167"/>
      <c r="C64" s="168"/>
      <c r="D64" s="167" t="s">
        <v>354</v>
      </c>
      <c r="E64" s="170">
        <v>0</v>
      </c>
      <c r="F64" s="170">
        <v>0</v>
      </c>
      <c r="G64" s="170">
        <v>0</v>
      </c>
      <c r="H64" s="170">
        <v>0</v>
      </c>
      <c r="I64" s="170">
        <v>0</v>
      </c>
      <c r="J64" s="178">
        <f t="shared" si="16"/>
        <v>0</v>
      </c>
    </row>
    <row r="65" spans="1:10" ht="14.4" x14ac:dyDescent="0.3">
      <c r="A65" s="212"/>
      <c r="B65" s="167"/>
      <c r="C65" s="168"/>
      <c r="D65" s="167" t="s">
        <v>355</v>
      </c>
      <c r="E65" s="170">
        <v>0</v>
      </c>
      <c r="F65" s="170">
        <v>0</v>
      </c>
      <c r="G65" s="170">
        <v>0</v>
      </c>
      <c r="H65" s="170">
        <v>0</v>
      </c>
      <c r="I65" s="170">
        <v>0</v>
      </c>
      <c r="J65" s="178">
        <f t="shared" si="16"/>
        <v>0</v>
      </c>
    </row>
    <row r="66" spans="1:10" ht="14.4" x14ac:dyDescent="0.3">
      <c r="A66" s="212"/>
      <c r="B66" s="167"/>
      <c r="C66" s="168"/>
      <c r="D66" s="167" t="s">
        <v>356</v>
      </c>
      <c r="E66" s="170">
        <v>0</v>
      </c>
      <c r="F66" s="170">
        <v>0</v>
      </c>
      <c r="G66" s="170">
        <v>0</v>
      </c>
      <c r="H66" s="170">
        <v>0</v>
      </c>
      <c r="I66" s="170">
        <v>0</v>
      </c>
      <c r="J66" s="178">
        <f t="shared" si="16"/>
        <v>0</v>
      </c>
    </row>
    <row r="67" spans="1:10" ht="14.4" x14ac:dyDescent="0.3">
      <c r="A67" s="212"/>
      <c r="B67" s="167"/>
      <c r="C67" s="168"/>
      <c r="D67" s="167" t="s">
        <v>357</v>
      </c>
      <c r="E67" s="170">
        <v>0</v>
      </c>
      <c r="F67" s="170">
        <v>0</v>
      </c>
      <c r="G67" s="170">
        <v>0</v>
      </c>
      <c r="H67" s="170">
        <v>0</v>
      </c>
      <c r="I67" s="170">
        <v>0</v>
      </c>
      <c r="J67" s="178">
        <f t="shared" si="16"/>
        <v>0</v>
      </c>
    </row>
    <row r="68" spans="1:10" ht="14.4" x14ac:dyDescent="0.3">
      <c r="A68" s="212"/>
      <c r="B68" s="167"/>
      <c r="C68" s="168"/>
      <c r="D68" s="167" t="s">
        <v>358</v>
      </c>
      <c r="E68" s="170">
        <v>0</v>
      </c>
      <c r="F68" s="170">
        <v>0</v>
      </c>
      <c r="G68" s="170">
        <v>0</v>
      </c>
      <c r="H68" s="170">
        <v>0</v>
      </c>
      <c r="I68" s="170">
        <v>0</v>
      </c>
      <c r="J68" s="178">
        <f t="shared" si="16"/>
        <v>0</v>
      </c>
    </row>
    <row r="69" spans="1:10" ht="15" thickBot="1" x14ac:dyDescent="0.35">
      <c r="A69" s="212"/>
      <c r="B69" s="167"/>
      <c r="C69" s="168"/>
      <c r="D69" s="167" t="s">
        <v>359</v>
      </c>
      <c r="E69" s="170">
        <v>0</v>
      </c>
      <c r="F69" s="170">
        <v>0</v>
      </c>
      <c r="G69" s="170">
        <v>0</v>
      </c>
      <c r="H69" s="170">
        <v>0</v>
      </c>
      <c r="I69" s="170">
        <v>0</v>
      </c>
      <c r="J69" s="178">
        <f t="shared" si="16"/>
        <v>0</v>
      </c>
    </row>
    <row r="70" spans="1:10" ht="15" thickBot="1" x14ac:dyDescent="0.35">
      <c r="A70" s="209"/>
      <c r="B70" s="164"/>
      <c r="C70" s="165"/>
      <c r="D70" s="205" t="s">
        <v>234</v>
      </c>
      <c r="E70" s="226">
        <f t="shared" ref="E70:J70" si="17">+SUM(E63:E69)</f>
        <v>0</v>
      </c>
      <c r="F70" s="226">
        <f t="shared" si="17"/>
        <v>0</v>
      </c>
      <c r="G70" s="226">
        <f t="shared" si="17"/>
        <v>0</v>
      </c>
      <c r="H70" s="226">
        <f t="shared" si="17"/>
        <v>0</v>
      </c>
      <c r="I70" s="226">
        <f t="shared" si="17"/>
        <v>0</v>
      </c>
      <c r="J70" s="227">
        <f t="shared" si="17"/>
        <v>0</v>
      </c>
    </row>
    <row r="71" spans="1:10" ht="13.8" thickTop="1" x14ac:dyDescent="0.25"/>
  </sheetData>
  <mergeCells count="7">
    <mergeCell ref="J3:J4"/>
    <mergeCell ref="D3:D4"/>
    <mergeCell ref="E3:E4"/>
    <mergeCell ref="F3:F4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.35433070866141736" footer="0.31496062992125984"/>
  <pageSetup paperSize="9" scale="70" fitToHeight="2" orientation="landscape" r:id="rId1"/>
  <headerFooter>
    <oddFooter>&amp;C&amp;P</oddFooter>
  </headerFooter>
  <rowBreaks count="1" manualBreakCount="1">
    <brk id="4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C495-CCB4-40B1-9C5F-728FC1B73059}">
  <sheetPr codeName="Foglio31">
    <pageSetUpPr fitToPage="1"/>
  </sheetPr>
  <dimension ref="A3:AG30"/>
  <sheetViews>
    <sheetView workbookViewId="0">
      <selection activeCell="B18" sqref="B18"/>
    </sheetView>
  </sheetViews>
  <sheetFormatPr defaultRowHeight="13.2" x14ac:dyDescent="0.25"/>
  <cols>
    <col min="1" max="1" width="6.6640625" bestFit="1" customWidth="1"/>
    <col min="2" max="2" width="12.6640625" bestFit="1" customWidth="1"/>
    <col min="3" max="3" width="49.6640625" bestFit="1" customWidth="1"/>
    <col min="4" max="31" width="12.5546875" customWidth="1"/>
  </cols>
  <sheetData>
    <row r="3" spans="1:33" ht="18" thickBot="1" x14ac:dyDescent="0.35">
      <c r="A3" s="228"/>
      <c r="B3" s="229"/>
      <c r="C3" s="230"/>
      <c r="D3" s="303" t="s">
        <v>360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4" t="s">
        <v>361</v>
      </c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231"/>
      <c r="AG3" s="231"/>
    </row>
    <row r="4" spans="1:33" ht="18" thickBot="1" x14ac:dyDescent="0.3">
      <c r="A4" s="305" t="s">
        <v>362</v>
      </c>
      <c r="B4" s="306" t="s">
        <v>363</v>
      </c>
      <c r="C4" s="306"/>
      <c r="D4" s="307" t="s">
        <v>364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8" t="s">
        <v>365</v>
      </c>
      <c r="U4" s="308"/>
      <c r="V4" s="308" t="s">
        <v>366</v>
      </c>
      <c r="W4" s="308"/>
      <c r="X4" s="308" t="s">
        <v>367</v>
      </c>
      <c r="Y4" s="308"/>
      <c r="Z4" s="308"/>
      <c r="AA4" s="308"/>
      <c r="AB4" s="308"/>
      <c r="AC4" s="308" t="s">
        <v>368</v>
      </c>
      <c r="AD4" s="308"/>
      <c r="AE4" s="309" t="s">
        <v>369</v>
      </c>
    </row>
    <row r="5" spans="1:33" ht="52.8" thickBot="1" x14ac:dyDescent="0.4">
      <c r="A5" s="305"/>
      <c r="B5" s="306"/>
      <c r="C5" s="306"/>
      <c r="D5" s="302" t="s">
        <v>370</v>
      </c>
      <c r="E5" s="302"/>
      <c r="F5" s="302" t="s">
        <v>371</v>
      </c>
      <c r="G5" s="302"/>
      <c r="H5" s="302"/>
      <c r="I5" s="302"/>
      <c r="J5" s="232" t="s">
        <v>372</v>
      </c>
      <c r="K5" s="232" t="s">
        <v>277</v>
      </c>
      <c r="L5" s="302" t="s">
        <v>279</v>
      </c>
      <c r="M5" s="302"/>
      <c r="N5" s="302"/>
      <c r="O5" s="302"/>
      <c r="P5" s="302" t="s">
        <v>373</v>
      </c>
      <c r="Q5" s="302"/>
      <c r="R5" s="233" t="s">
        <v>295</v>
      </c>
      <c r="S5" s="301" t="s">
        <v>374</v>
      </c>
      <c r="T5" s="234" t="s">
        <v>308</v>
      </c>
      <c r="U5" s="301" t="s">
        <v>375</v>
      </c>
      <c r="V5" s="235" t="s">
        <v>318</v>
      </c>
      <c r="W5" s="301" t="s">
        <v>376</v>
      </c>
      <c r="X5" s="302" t="s">
        <v>331</v>
      </c>
      <c r="Y5" s="302"/>
      <c r="Z5" s="302"/>
      <c r="AA5" s="302"/>
      <c r="AB5" s="301" t="s">
        <v>377</v>
      </c>
      <c r="AC5" s="234" t="s">
        <v>378</v>
      </c>
      <c r="AD5" s="301" t="s">
        <v>379</v>
      </c>
      <c r="AE5" s="309"/>
    </row>
    <row r="6" spans="1:33" ht="199.8" thickBot="1" x14ac:dyDescent="0.3">
      <c r="A6" s="305"/>
      <c r="B6" s="306"/>
      <c r="C6" s="306"/>
      <c r="D6" s="236" t="s">
        <v>380</v>
      </c>
      <c r="E6" s="237" t="s">
        <v>289</v>
      </c>
      <c r="F6" s="236" t="s">
        <v>381</v>
      </c>
      <c r="G6" s="238" t="s">
        <v>274</v>
      </c>
      <c r="H6" s="238" t="s">
        <v>382</v>
      </c>
      <c r="I6" s="237" t="s">
        <v>276</v>
      </c>
      <c r="J6" s="239" t="s">
        <v>383</v>
      </c>
      <c r="K6" s="239" t="s">
        <v>277</v>
      </c>
      <c r="L6" s="236" t="s">
        <v>384</v>
      </c>
      <c r="M6" s="238" t="s">
        <v>385</v>
      </c>
      <c r="N6" s="238" t="s">
        <v>285</v>
      </c>
      <c r="O6" s="237" t="s">
        <v>287</v>
      </c>
      <c r="P6" s="236" t="s">
        <v>386</v>
      </c>
      <c r="Q6" s="237" t="s">
        <v>293</v>
      </c>
      <c r="R6" s="240" t="s">
        <v>295</v>
      </c>
      <c r="S6" s="301"/>
      <c r="T6" s="239" t="s">
        <v>309</v>
      </c>
      <c r="U6" s="301"/>
      <c r="V6" s="241" t="s">
        <v>318</v>
      </c>
      <c r="W6" s="301"/>
      <c r="X6" s="236" t="s">
        <v>334</v>
      </c>
      <c r="Y6" s="238" t="s">
        <v>336</v>
      </c>
      <c r="Z6" s="238" t="s">
        <v>333</v>
      </c>
      <c r="AA6" s="237" t="s">
        <v>387</v>
      </c>
      <c r="AB6" s="301"/>
      <c r="AC6" s="239" t="s">
        <v>378</v>
      </c>
      <c r="AD6" s="301"/>
      <c r="AE6" s="309"/>
    </row>
    <row r="7" spans="1:33" ht="14.4" x14ac:dyDescent="0.3">
      <c r="A7" s="242">
        <v>22010</v>
      </c>
      <c r="B7" s="243" t="s">
        <v>388</v>
      </c>
      <c r="C7" s="244" t="s">
        <v>389</v>
      </c>
      <c r="D7" s="245">
        <v>179</v>
      </c>
      <c r="E7" s="246">
        <v>0</v>
      </c>
      <c r="F7" s="245">
        <v>65299.079999998212</v>
      </c>
      <c r="G7" s="247">
        <v>0</v>
      </c>
      <c r="H7" s="247">
        <v>0</v>
      </c>
      <c r="I7" s="246">
        <v>0</v>
      </c>
      <c r="J7" s="248">
        <v>10500</v>
      </c>
      <c r="K7" s="248">
        <v>4271.1399999999849</v>
      </c>
      <c r="L7" s="245">
        <v>0</v>
      </c>
      <c r="M7" s="247">
        <v>0</v>
      </c>
      <c r="N7" s="247">
        <v>0</v>
      </c>
      <c r="O7" s="246">
        <v>0</v>
      </c>
      <c r="P7" s="245">
        <v>0</v>
      </c>
      <c r="Q7" s="246">
        <v>0</v>
      </c>
      <c r="R7" s="247">
        <v>34796.999999999993</v>
      </c>
      <c r="S7" s="249">
        <v>115046.2199999982</v>
      </c>
      <c r="T7" s="247">
        <v>0</v>
      </c>
      <c r="U7" s="249">
        <v>0</v>
      </c>
      <c r="V7" s="247">
        <v>0</v>
      </c>
      <c r="W7" s="249">
        <v>0</v>
      </c>
      <c r="X7" s="247">
        <v>6495.04</v>
      </c>
      <c r="Y7" s="247">
        <v>0</v>
      </c>
      <c r="Z7" s="247">
        <v>0</v>
      </c>
      <c r="AA7" s="247">
        <v>0</v>
      </c>
      <c r="AB7" s="249">
        <v>6495.04</v>
      </c>
      <c r="AC7" s="247">
        <v>0</v>
      </c>
      <c r="AD7" s="249">
        <v>0</v>
      </c>
      <c r="AE7" s="249">
        <v>121541.25999999819</v>
      </c>
    </row>
    <row r="8" spans="1:33" ht="14.4" x14ac:dyDescent="0.3">
      <c r="A8" s="250">
        <v>22020</v>
      </c>
      <c r="B8" s="251" t="s">
        <v>390</v>
      </c>
      <c r="C8" s="252" t="s">
        <v>391</v>
      </c>
      <c r="D8" s="253">
        <v>0</v>
      </c>
      <c r="E8" s="254">
        <v>0</v>
      </c>
      <c r="F8" s="253">
        <v>0</v>
      </c>
      <c r="G8" s="255">
        <v>0</v>
      </c>
      <c r="H8" s="255">
        <v>0</v>
      </c>
      <c r="I8" s="254">
        <v>0</v>
      </c>
      <c r="J8" s="256">
        <v>0</v>
      </c>
      <c r="K8" s="256">
        <v>0</v>
      </c>
      <c r="L8" s="253">
        <v>0</v>
      </c>
      <c r="M8" s="255">
        <v>0</v>
      </c>
      <c r="N8" s="255">
        <v>0</v>
      </c>
      <c r="O8" s="254">
        <v>0</v>
      </c>
      <c r="P8" s="253">
        <v>0</v>
      </c>
      <c r="Q8" s="254">
        <v>0</v>
      </c>
      <c r="R8" s="255">
        <v>0</v>
      </c>
      <c r="S8" s="257">
        <v>0</v>
      </c>
      <c r="T8" s="255">
        <v>0</v>
      </c>
      <c r="U8" s="257">
        <v>0</v>
      </c>
      <c r="V8" s="255">
        <v>0</v>
      </c>
      <c r="W8" s="257">
        <v>0</v>
      </c>
      <c r="X8" s="255">
        <v>0</v>
      </c>
      <c r="Y8" s="255">
        <v>0</v>
      </c>
      <c r="Z8" s="255">
        <v>0</v>
      </c>
      <c r="AA8" s="255">
        <v>0</v>
      </c>
      <c r="AB8" s="257">
        <v>0</v>
      </c>
      <c r="AC8" s="255">
        <v>0</v>
      </c>
      <c r="AD8" s="257">
        <v>0</v>
      </c>
      <c r="AE8" s="257">
        <v>0</v>
      </c>
    </row>
    <row r="9" spans="1:33" ht="14.4" x14ac:dyDescent="0.3">
      <c r="A9" s="250">
        <v>22030</v>
      </c>
      <c r="B9" s="251" t="s">
        <v>392</v>
      </c>
      <c r="C9" s="258" t="s">
        <v>393</v>
      </c>
      <c r="D9" s="253">
        <v>0</v>
      </c>
      <c r="E9" s="254">
        <v>0</v>
      </c>
      <c r="F9" s="253">
        <v>0</v>
      </c>
      <c r="G9" s="255">
        <v>0</v>
      </c>
      <c r="H9" s="255">
        <v>0</v>
      </c>
      <c r="I9" s="254">
        <v>0</v>
      </c>
      <c r="J9" s="256">
        <v>0</v>
      </c>
      <c r="K9" s="256">
        <v>0</v>
      </c>
      <c r="L9" s="253">
        <v>0</v>
      </c>
      <c r="M9" s="255">
        <v>0</v>
      </c>
      <c r="N9" s="255">
        <v>0</v>
      </c>
      <c r="O9" s="254">
        <v>0</v>
      </c>
      <c r="P9" s="253">
        <v>0</v>
      </c>
      <c r="Q9" s="254">
        <v>0</v>
      </c>
      <c r="R9" s="255">
        <v>0</v>
      </c>
      <c r="S9" s="257">
        <v>0</v>
      </c>
      <c r="T9" s="255">
        <v>0</v>
      </c>
      <c r="U9" s="257">
        <v>0</v>
      </c>
      <c r="V9" s="255">
        <v>0</v>
      </c>
      <c r="W9" s="257">
        <v>0</v>
      </c>
      <c r="X9" s="255">
        <v>0</v>
      </c>
      <c r="Y9" s="255">
        <v>0</v>
      </c>
      <c r="Z9" s="255">
        <v>0</v>
      </c>
      <c r="AA9" s="255">
        <v>0</v>
      </c>
      <c r="AB9" s="257">
        <v>0</v>
      </c>
      <c r="AC9" s="255">
        <v>0</v>
      </c>
      <c r="AD9" s="257">
        <v>0</v>
      </c>
      <c r="AE9" s="257">
        <v>0</v>
      </c>
    </row>
    <row r="10" spans="1:33" ht="14.4" x14ac:dyDescent="0.3">
      <c r="A10" s="250">
        <v>22040</v>
      </c>
      <c r="B10" s="251" t="s">
        <v>394</v>
      </c>
      <c r="C10" s="258" t="s">
        <v>395</v>
      </c>
      <c r="D10" s="253">
        <v>0</v>
      </c>
      <c r="E10" s="254">
        <v>0</v>
      </c>
      <c r="F10" s="253">
        <v>0</v>
      </c>
      <c r="G10" s="255">
        <v>0</v>
      </c>
      <c r="H10" s="255">
        <v>0</v>
      </c>
      <c r="I10" s="254">
        <v>0</v>
      </c>
      <c r="J10" s="256">
        <v>0</v>
      </c>
      <c r="K10" s="256">
        <v>0</v>
      </c>
      <c r="L10" s="253">
        <v>0</v>
      </c>
      <c r="M10" s="255">
        <v>0</v>
      </c>
      <c r="N10" s="255">
        <v>0</v>
      </c>
      <c r="O10" s="254">
        <v>0</v>
      </c>
      <c r="P10" s="253">
        <v>0</v>
      </c>
      <c r="Q10" s="254">
        <v>0</v>
      </c>
      <c r="R10" s="255">
        <v>0</v>
      </c>
      <c r="S10" s="257">
        <v>0</v>
      </c>
      <c r="T10" s="255">
        <v>0</v>
      </c>
      <c r="U10" s="257">
        <v>0</v>
      </c>
      <c r="V10" s="255">
        <v>0</v>
      </c>
      <c r="W10" s="257">
        <v>0</v>
      </c>
      <c r="X10" s="255">
        <v>0</v>
      </c>
      <c r="Y10" s="255">
        <v>0</v>
      </c>
      <c r="Z10" s="255">
        <v>0</v>
      </c>
      <c r="AA10" s="255">
        <v>0</v>
      </c>
      <c r="AB10" s="257">
        <v>0</v>
      </c>
      <c r="AC10" s="255">
        <v>0</v>
      </c>
      <c r="AD10" s="257">
        <v>0</v>
      </c>
      <c r="AE10" s="257">
        <v>0</v>
      </c>
    </row>
    <row r="11" spans="1:33" ht="14.4" x14ac:dyDescent="0.3">
      <c r="A11" s="250">
        <v>22050</v>
      </c>
      <c r="B11" s="251" t="s">
        <v>396</v>
      </c>
      <c r="C11" s="258" t="s">
        <v>397</v>
      </c>
      <c r="D11" s="253">
        <v>0</v>
      </c>
      <c r="E11" s="254">
        <v>0</v>
      </c>
      <c r="F11" s="253">
        <v>0</v>
      </c>
      <c r="G11" s="255">
        <v>0</v>
      </c>
      <c r="H11" s="255">
        <v>0</v>
      </c>
      <c r="I11" s="254">
        <v>0</v>
      </c>
      <c r="J11" s="256">
        <v>0</v>
      </c>
      <c r="K11" s="256">
        <v>0</v>
      </c>
      <c r="L11" s="253">
        <v>0</v>
      </c>
      <c r="M11" s="255">
        <v>0</v>
      </c>
      <c r="N11" s="255">
        <v>0</v>
      </c>
      <c r="O11" s="254">
        <v>0</v>
      </c>
      <c r="P11" s="253">
        <v>0</v>
      </c>
      <c r="Q11" s="254">
        <v>0</v>
      </c>
      <c r="R11" s="255">
        <v>0</v>
      </c>
      <c r="S11" s="257">
        <v>0</v>
      </c>
      <c r="T11" s="255">
        <v>0</v>
      </c>
      <c r="U11" s="257">
        <v>0</v>
      </c>
      <c r="V11" s="255">
        <v>0</v>
      </c>
      <c r="W11" s="257">
        <v>0</v>
      </c>
      <c r="X11" s="255">
        <v>0</v>
      </c>
      <c r="Y11" s="255">
        <v>0</v>
      </c>
      <c r="Z11" s="255">
        <v>0</v>
      </c>
      <c r="AA11" s="255">
        <v>0</v>
      </c>
      <c r="AB11" s="257">
        <v>0</v>
      </c>
      <c r="AC11" s="255">
        <v>0</v>
      </c>
      <c r="AD11" s="257">
        <v>0</v>
      </c>
      <c r="AE11" s="257">
        <v>0</v>
      </c>
    </row>
    <row r="12" spans="1:33" ht="14.4" x14ac:dyDescent="0.3">
      <c r="A12" s="250">
        <v>22060</v>
      </c>
      <c r="B12" s="251" t="s">
        <v>398</v>
      </c>
      <c r="C12" s="258" t="s">
        <v>399</v>
      </c>
      <c r="D12" s="253">
        <v>0</v>
      </c>
      <c r="E12" s="254">
        <v>0</v>
      </c>
      <c r="F12" s="253">
        <v>0</v>
      </c>
      <c r="G12" s="255">
        <v>0</v>
      </c>
      <c r="H12" s="255">
        <v>0</v>
      </c>
      <c r="I12" s="254">
        <v>0</v>
      </c>
      <c r="J12" s="256">
        <v>0</v>
      </c>
      <c r="K12" s="256">
        <v>0</v>
      </c>
      <c r="L12" s="253">
        <v>0</v>
      </c>
      <c r="M12" s="255">
        <v>0</v>
      </c>
      <c r="N12" s="255">
        <v>0</v>
      </c>
      <c r="O12" s="254">
        <v>0</v>
      </c>
      <c r="P12" s="253">
        <v>0</v>
      </c>
      <c r="Q12" s="254">
        <v>0</v>
      </c>
      <c r="R12" s="255">
        <v>0</v>
      </c>
      <c r="S12" s="257">
        <v>0</v>
      </c>
      <c r="T12" s="255">
        <v>0</v>
      </c>
      <c r="U12" s="257">
        <v>0</v>
      </c>
      <c r="V12" s="255">
        <v>0</v>
      </c>
      <c r="W12" s="257">
        <v>0</v>
      </c>
      <c r="X12" s="255">
        <v>0</v>
      </c>
      <c r="Y12" s="255">
        <v>0</v>
      </c>
      <c r="Z12" s="255">
        <v>0</v>
      </c>
      <c r="AA12" s="255">
        <v>0</v>
      </c>
      <c r="AB12" s="257">
        <v>0</v>
      </c>
      <c r="AC12" s="255">
        <v>0</v>
      </c>
      <c r="AD12" s="257">
        <v>0</v>
      </c>
      <c r="AE12" s="257">
        <v>0</v>
      </c>
    </row>
    <row r="13" spans="1:33" ht="14.4" x14ac:dyDescent="0.3">
      <c r="A13" s="250">
        <v>22070</v>
      </c>
      <c r="B13" s="251" t="s">
        <v>400</v>
      </c>
      <c r="C13" s="258" t="s">
        <v>401</v>
      </c>
      <c r="D13" s="253">
        <v>0</v>
      </c>
      <c r="E13" s="254">
        <v>0</v>
      </c>
      <c r="F13" s="253">
        <v>0</v>
      </c>
      <c r="G13" s="255">
        <v>0</v>
      </c>
      <c r="H13" s="255">
        <v>0</v>
      </c>
      <c r="I13" s="254">
        <v>0</v>
      </c>
      <c r="J13" s="256">
        <v>0</v>
      </c>
      <c r="K13" s="256">
        <v>0</v>
      </c>
      <c r="L13" s="253">
        <v>0</v>
      </c>
      <c r="M13" s="255">
        <v>0</v>
      </c>
      <c r="N13" s="255">
        <v>0</v>
      </c>
      <c r="O13" s="254">
        <v>0</v>
      </c>
      <c r="P13" s="253">
        <v>0</v>
      </c>
      <c r="Q13" s="254">
        <v>0</v>
      </c>
      <c r="R13" s="255">
        <v>0</v>
      </c>
      <c r="S13" s="257">
        <v>0</v>
      </c>
      <c r="T13" s="255">
        <v>0</v>
      </c>
      <c r="U13" s="257">
        <v>0</v>
      </c>
      <c r="V13" s="255">
        <v>0</v>
      </c>
      <c r="W13" s="257">
        <v>0</v>
      </c>
      <c r="X13" s="255">
        <v>0</v>
      </c>
      <c r="Y13" s="255">
        <v>0</v>
      </c>
      <c r="Z13" s="255">
        <v>0</v>
      </c>
      <c r="AA13" s="255">
        <v>0</v>
      </c>
      <c r="AB13" s="257">
        <v>0</v>
      </c>
      <c r="AC13" s="255">
        <v>0</v>
      </c>
      <c r="AD13" s="257">
        <v>0</v>
      </c>
      <c r="AE13" s="257">
        <v>0</v>
      </c>
    </row>
    <row r="14" spans="1:33" ht="14.4" x14ac:dyDescent="0.3">
      <c r="A14" s="250">
        <v>22080</v>
      </c>
      <c r="B14" s="251" t="s">
        <v>402</v>
      </c>
      <c r="C14" s="258" t="s">
        <v>403</v>
      </c>
      <c r="D14" s="253">
        <v>0</v>
      </c>
      <c r="E14" s="254">
        <v>0</v>
      </c>
      <c r="F14" s="253">
        <v>0</v>
      </c>
      <c r="G14" s="255">
        <v>0</v>
      </c>
      <c r="H14" s="255">
        <v>0</v>
      </c>
      <c r="I14" s="254">
        <v>0</v>
      </c>
      <c r="J14" s="256">
        <v>0</v>
      </c>
      <c r="K14" s="256">
        <v>0</v>
      </c>
      <c r="L14" s="253">
        <v>0</v>
      </c>
      <c r="M14" s="255">
        <v>0</v>
      </c>
      <c r="N14" s="255">
        <v>0</v>
      </c>
      <c r="O14" s="254">
        <v>0</v>
      </c>
      <c r="P14" s="253">
        <v>0</v>
      </c>
      <c r="Q14" s="254">
        <v>0</v>
      </c>
      <c r="R14" s="255">
        <v>0</v>
      </c>
      <c r="S14" s="257">
        <v>0</v>
      </c>
      <c r="T14" s="255">
        <v>0</v>
      </c>
      <c r="U14" s="257">
        <v>0</v>
      </c>
      <c r="V14" s="255">
        <v>0</v>
      </c>
      <c r="W14" s="257">
        <v>0</v>
      </c>
      <c r="X14" s="255">
        <v>0</v>
      </c>
      <c r="Y14" s="255">
        <v>0</v>
      </c>
      <c r="Z14" s="255">
        <v>0</v>
      </c>
      <c r="AA14" s="255">
        <v>0</v>
      </c>
      <c r="AB14" s="257">
        <v>0</v>
      </c>
      <c r="AC14" s="255">
        <v>0</v>
      </c>
      <c r="AD14" s="257">
        <v>0</v>
      </c>
      <c r="AE14" s="257">
        <v>0</v>
      </c>
    </row>
    <row r="15" spans="1:33" ht="14.4" x14ac:dyDescent="0.3">
      <c r="A15" s="250">
        <v>22090</v>
      </c>
      <c r="B15" s="251" t="s">
        <v>404</v>
      </c>
      <c r="C15" s="258" t="s">
        <v>405</v>
      </c>
      <c r="D15" s="253">
        <v>0</v>
      </c>
      <c r="E15" s="254">
        <v>0</v>
      </c>
      <c r="F15" s="253">
        <v>0</v>
      </c>
      <c r="G15" s="255">
        <v>0</v>
      </c>
      <c r="H15" s="255">
        <v>0</v>
      </c>
      <c r="I15" s="254">
        <v>0</v>
      </c>
      <c r="J15" s="256">
        <v>0</v>
      </c>
      <c r="K15" s="256">
        <v>0</v>
      </c>
      <c r="L15" s="253">
        <v>0</v>
      </c>
      <c r="M15" s="255">
        <v>0</v>
      </c>
      <c r="N15" s="255">
        <v>0</v>
      </c>
      <c r="O15" s="254">
        <v>0</v>
      </c>
      <c r="P15" s="253">
        <v>0</v>
      </c>
      <c r="Q15" s="254">
        <v>0</v>
      </c>
      <c r="R15" s="255">
        <v>0</v>
      </c>
      <c r="S15" s="257">
        <v>0</v>
      </c>
      <c r="T15" s="255">
        <v>0</v>
      </c>
      <c r="U15" s="257">
        <v>0</v>
      </c>
      <c r="V15" s="255">
        <v>0</v>
      </c>
      <c r="W15" s="257">
        <v>0</v>
      </c>
      <c r="X15" s="255">
        <v>0</v>
      </c>
      <c r="Y15" s="255">
        <v>0</v>
      </c>
      <c r="Z15" s="255">
        <v>0</v>
      </c>
      <c r="AA15" s="255">
        <v>0</v>
      </c>
      <c r="AB15" s="257">
        <v>0</v>
      </c>
      <c r="AC15" s="255">
        <v>0</v>
      </c>
      <c r="AD15" s="257">
        <v>0</v>
      </c>
      <c r="AE15" s="257">
        <v>0</v>
      </c>
    </row>
    <row r="16" spans="1:33" ht="14.4" x14ac:dyDescent="0.3">
      <c r="A16" s="250">
        <v>22100</v>
      </c>
      <c r="B16" s="251" t="s">
        <v>406</v>
      </c>
      <c r="C16" s="258" t="s">
        <v>407</v>
      </c>
      <c r="D16" s="253">
        <v>0</v>
      </c>
      <c r="E16" s="254">
        <v>0</v>
      </c>
      <c r="F16" s="253">
        <v>40892645.960000001</v>
      </c>
      <c r="G16" s="255">
        <v>3429090.71</v>
      </c>
      <c r="H16" s="255">
        <v>0</v>
      </c>
      <c r="I16" s="254">
        <v>8889157.5399999991</v>
      </c>
      <c r="J16" s="256">
        <v>0</v>
      </c>
      <c r="K16" s="256">
        <v>233552.97</v>
      </c>
      <c r="L16" s="253">
        <v>0</v>
      </c>
      <c r="M16" s="255">
        <v>0</v>
      </c>
      <c r="N16" s="255">
        <v>0</v>
      </c>
      <c r="O16" s="254">
        <v>0</v>
      </c>
      <c r="P16" s="253">
        <v>0</v>
      </c>
      <c r="Q16" s="254">
        <v>0</v>
      </c>
      <c r="R16" s="255">
        <v>64789.51</v>
      </c>
      <c r="S16" s="257">
        <v>53509236.689999998</v>
      </c>
      <c r="T16" s="255">
        <v>0</v>
      </c>
      <c r="U16" s="257">
        <v>0</v>
      </c>
      <c r="V16" s="255">
        <v>0</v>
      </c>
      <c r="W16" s="257">
        <v>0</v>
      </c>
      <c r="X16" s="255">
        <v>0</v>
      </c>
      <c r="Y16" s="255">
        <v>0</v>
      </c>
      <c r="Z16" s="255">
        <v>0</v>
      </c>
      <c r="AA16" s="255">
        <v>0</v>
      </c>
      <c r="AB16" s="257">
        <v>0</v>
      </c>
      <c r="AC16" s="255">
        <v>0</v>
      </c>
      <c r="AD16" s="257">
        <v>0</v>
      </c>
      <c r="AE16" s="257">
        <v>53509236.689999998</v>
      </c>
    </row>
    <row r="17" spans="1:31" ht="14.4" x14ac:dyDescent="0.3">
      <c r="A17" s="250">
        <v>22110</v>
      </c>
      <c r="B17" s="251" t="s">
        <v>408</v>
      </c>
      <c r="C17" s="258" t="s">
        <v>409</v>
      </c>
      <c r="D17" s="253">
        <v>0</v>
      </c>
      <c r="E17" s="254">
        <v>0</v>
      </c>
      <c r="F17" s="253">
        <v>0</v>
      </c>
      <c r="G17" s="255">
        <v>0</v>
      </c>
      <c r="H17" s="255">
        <v>0</v>
      </c>
      <c r="I17" s="254">
        <v>0</v>
      </c>
      <c r="J17" s="256">
        <v>0</v>
      </c>
      <c r="K17" s="256">
        <v>0</v>
      </c>
      <c r="L17" s="253">
        <v>0</v>
      </c>
      <c r="M17" s="255">
        <v>0</v>
      </c>
      <c r="N17" s="255">
        <v>0</v>
      </c>
      <c r="O17" s="254">
        <v>0</v>
      </c>
      <c r="P17" s="253">
        <v>0</v>
      </c>
      <c r="Q17" s="254">
        <v>0</v>
      </c>
      <c r="R17" s="255">
        <v>0</v>
      </c>
      <c r="S17" s="257">
        <v>0</v>
      </c>
      <c r="T17" s="255">
        <v>0</v>
      </c>
      <c r="U17" s="257">
        <v>0</v>
      </c>
      <c r="V17" s="255">
        <v>0</v>
      </c>
      <c r="W17" s="257">
        <v>0</v>
      </c>
      <c r="X17" s="255">
        <v>0</v>
      </c>
      <c r="Y17" s="255">
        <v>0</v>
      </c>
      <c r="Z17" s="255">
        <v>0</v>
      </c>
      <c r="AA17" s="255">
        <v>0</v>
      </c>
      <c r="AB17" s="257">
        <v>0</v>
      </c>
      <c r="AC17" s="255">
        <v>0</v>
      </c>
      <c r="AD17" s="257">
        <v>0</v>
      </c>
      <c r="AE17" s="257">
        <v>0</v>
      </c>
    </row>
    <row r="18" spans="1:31" ht="14.4" x14ac:dyDescent="0.3">
      <c r="A18" s="250">
        <v>22120</v>
      </c>
      <c r="B18" s="251" t="s">
        <v>410</v>
      </c>
      <c r="C18" s="258" t="s">
        <v>411</v>
      </c>
      <c r="D18" s="253">
        <v>0</v>
      </c>
      <c r="E18" s="254">
        <v>0</v>
      </c>
      <c r="F18" s="253">
        <v>0</v>
      </c>
      <c r="G18" s="255">
        <v>0</v>
      </c>
      <c r="H18" s="255">
        <v>0</v>
      </c>
      <c r="I18" s="254">
        <v>0</v>
      </c>
      <c r="J18" s="256">
        <v>0</v>
      </c>
      <c r="K18" s="256">
        <v>0</v>
      </c>
      <c r="L18" s="253">
        <v>0</v>
      </c>
      <c r="M18" s="255">
        <v>0</v>
      </c>
      <c r="N18" s="255">
        <v>0</v>
      </c>
      <c r="O18" s="254">
        <v>0</v>
      </c>
      <c r="P18" s="253">
        <v>0</v>
      </c>
      <c r="Q18" s="254">
        <v>0</v>
      </c>
      <c r="R18" s="255">
        <v>0</v>
      </c>
      <c r="S18" s="257">
        <v>0</v>
      </c>
      <c r="T18" s="255">
        <v>0</v>
      </c>
      <c r="U18" s="257">
        <v>0</v>
      </c>
      <c r="V18" s="255">
        <v>0</v>
      </c>
      <c r="W18" s="257">
        <v>0</v>
      </c>
      <c r="X18" s="255">
        <v>0</v>
      </c>
      <c r="Y18" s="255">
        <v>0</v>
      </c>
      <c r="Z18" s="255">
        <v>0</v>
      </c>
      <c r="AA18" s="255">
        <v>0</v>
      </c>
      <c r="AB18" s="257">
        <v>0</v>
      </c>
      <c r="AC18" s="255">
        <v>0</v>
      </c>
      <c r="AD18" s="257">
        <v>0</v>
      </c>
      <c r="AE18" s="257">
        <v>0</v>
      </c>
    </row>
    <row r="19" spans="1:31" ht="14.4" x14ac:dyDescent="0.3">
      <c r="A19" s="250">
        <v>22130</v>
      </c>
      <c r="B19" s="251" t="s">
        <v>412</v>
      </c>
      <c r="C19" s="259" t="s">
        <v>413</v>
      </c>
      <c r="D19" s="253">
        <v>0</v>
      </c>
      <c r="E19" s="254">
        <v>0</v>
      </c>
      <c r="F19" s="253">
        <v>0</v>
      </c>
      <c r="G19" s="255">
        <v>0</v>
      </c>
      <c r="H19" s="255">
        <v>0</v>
      </c>
      <c r="I19" s="254">
        <v>0</v>
      </c>
      <c r="J19" s="256">
        <v>0</v>
      </c>
      <c r="K19" s="256">
        <v>0</v>
      </c>
      <c r="L19" s="253">
        <v>0</v>
      </c>
      <c r="M19" s="255">
        <v>0</v>
      </c>
      <c r="N19" s="255">
        <v>0</v>
      </c>
      <c r="O19" s="254">
        <v>0</v>
      </c>
      <c r="P19" s="253">
        <v>0</v>
      </c>
      <c r="Q19" s="254">
        <v>0</v>
      </c>
      <c r="R19" s="255">
        <v>0</v>
      </c>
      <c r="S19" s="257">
        <v>0</v>
      </c>
      <c r="T19" s="255">
        <v>0</v>
      </c>
      <c r="U19" s="257">
        <v>0</v>
      </c>
      <c r="V19" s="255">
        <v>0</v>
      </c>
      <c r="W19" s="257">
        <v>0</v>
      </c>
      <c r="X19" s="255">
        <v>0</v>
      </c>
      <c r="Y19" s="255">
        <v>0</v>
      </c>
      <c r="Z19" s="255">
        <v>0</v>
      </c>
      <c r="AA19" s="255">
        <v>0</v>
      </c>
      <c r="AB19" s="257">
        <v>0</v>
      </c>
      <c r="AC19" s="255">
        <v>0</v>
      </c>
      <c r="AD19" s="257">
        <v>0</v>
      </c>
      <c r="AE19" s="257">
        <v>0</v>
      </c>
    </row>
    <row r="20" spans="1:31" ht="14.4" x14ac:dyDescent="0.3">
      <c r="A20" s="250">
        <v>22140</v>
      </c>
      <c r="B20" s="251" t="s">
        <v>414</v>
      </c>
      <c r="C20" s="259" t="s">
        <v>415</v>
      </c>
      <c r="D20" s="253">
        <v>0</v>
      </c>
      <c r="E20" s="254">
        <v>0</v>
      </c>
      <c r="F20" s="253">
        <v>0</v>
      </c>
      <c r="G20" s="255">
        <v>0</v>
      </c>
      <c r="H20" s="255">
        <v>0</v>
      </c>
      <c r="I20" s="254">
        <v>0</v>
      </c>
      <c r="J20" s="256">
        <v>0</v>
      </c>
      <c r="K20" s="256">
        <v>0</v>
      </c>
      <c r="L20" s="253">
        <v>0</v>
      </c>
      <c r="M20" s="255">
        <v>0</v>
      </c>
      <c r="N20" s="255">
        <v>0</v>
      </c>
      <c r="O20" s="254">
        <v>0</v>
      </c>
      <c r="P20" s="253">
        <v>0</v>
      </c>
      <c r="Q20" s="254">
        <v>0</v>
      </c>
      <c r="R20" s="255">
        <v>0</v>
      </c>
      <c r="S20" s="257">
        <v>0</v>
      </c>
      <c r="T20" s="255">
        <v>0</v>
      </c>
      <c r="U20" s="257">
        <v>0</v>
      </c>
      <c r="V20" s="255">
        <v>0</v>
      </c>
      <c r="W20" s="257">
        <v>0</v>
      </c>
      <c r="X20" s="255">
        <v>0</v>
      </c>
      <c r="Y20" s="255">
        <v>0</v>
      </c>
      <c r="Z20" s="255">
        <v>0</v>
      </c>
      <c r="AA20" s="255">
        <v>0</v>
      </c>
      <c r="AB20" s="257">
        <v>0</v>
      </c>
      <c r="AC20" s="255">
        <v>0</v>
      </c>
      <c r="AD20" s="257">
        <v>0</v>
      </c>
      <c r="AE20" s="257">
        <v>0</v>
      </c>
    </row>
    <row r="21" spans="1:31" ht="14.4" x14ac:dyDescent="0.3">
      <c r="A21" s="250">
        <v>22150</v>
      </c>
      <c r="B21" s="251" t="s">
        <v>416</v>
      </c>
      <c r="C21" s="259" t="s">
        <v>417</v>
      </c>
      <c r="D21" s="253">
        <v>0</v>
      </c>
      <c r="E21" s="254">
        <v>0</v>
      </c>
      <c r="F21" s="253">
        <v>0</v>
      </c>
      <c r="G21" s="255">
        <v>0</v>
      </c>
      <c r="H21" s="255">
        <v>0</v>
      </c>
      <c r="I21" s="254">
        <v>0</v>
      </c>
      <c r="J21" s="256">
        <v>0</v>
      </c>
      <c r="K21" s="256">
        <v>0</v>
      </c>
      <c r="L21" s="253">
        <v>0</v>
      </c>
      <c r="M21" s="255">
        <v>0</v>
      </c>
      <c r="N21" s="255">
        <v>0</v>
      </c>
      <c r="O21" s="254">
        <v>0</v>
      </c>
      <c r="P21" s="253">
        <v>0</v>
      </c>
      <c r="Q21" s="254">
        <v>0</v>
      </c>
      <c r="R21" s="255">
        <v>0</v>
      </c>
      <c r="S21" s="257">
        <v>0</v>
      </c>
      <c r="T21" s="255">
        <v>0</v>
      </c>
      <c r="U21" s="257">
        <v>0</v>
      </c>
      <c r="V21" s="255">
        <v>0</v>
      </c>
      <c r="W21" s="257">
        <v>0</v>
      </c>
      <c r="X21" s="255">
        <v>0</v>
      </c>
      <c r="Y21" s="255">
        <v>0</v>
      </c>
      <c r="Z21" s="255">
        <v>0</v>
      </c>
      <c r="AA21" s="255">
        <v>0</v>
      </c>
      <c r="AB21" s="257">
        <v>0</v>
      </c>
      <c r="AC21" s="255">
        <v>0</v>
      </c>
      <c r="AD21" s="257">
        <v>0</v>
      </c>
      <c r="AE21" s="257">
        <v>0</v>
      </c>
    </row>
    <row r="22" spans="1:31" ht="14.4" x14ac:dyDescent="0.3">
      <c r="A22" s="250">
        <v>22160</v>
      </c>
      <c r="B22" s="251" t="s">
        <v>418</v>
      </c>
      <c r="C22" s="259" t="s">
        <v>419</v>
      </c>
      <c r="D22" s="253">
        <v>0</v>
      </c>
      <c r="E22" s="254">
        <v>0</v>
      </c>
      <c r="F22" s="253">
        <v>0</v>
      </c>
      <c r="G22" s="255">
        <v>0</v>
      </c>
      <c r="H22" s="255">
        <v>0</v>
      </c>
      <c r="I22" s="254">
        <v>0</v>
      </c>
      <c r="J22" s="256">
        <v>0</v>
      </c>
      <c r="K22" s="256">
        <v>0</v>
      </c>
      <c r="L22" s="253">
        <v>0</v>
      </c>
      <c r="M22" s="255">
        <v>0</v>
      </c>
      <c r="N22" s="255">
        <v>0</v>
      </c>
      <c r="O22" s="254">
        <v>0</v>
      </c>
      <c r="P22" s="253">
        <v>0</v>
      </c>
      <c r="Q22" s="254">
        <v>0</v>
      </c>
      <c r="R22" s="255">
        <v>0</v>
      </c>
      <c r="S22" s="257">
        <v>0</v>
      </c>
      <c r="T22" s="255">
        <v>0</v>
      </c>
      <c r="U22" s="257">
        <v>0</v>
      </c>
      <c r="V22" s="255">
        <v>0</v>
      </c>
      <c r="W22" s="257">
        <v>0</v>
      </c>
      <c r="X22" s="255">
        <v>0</v>
      </c>
      <c r="Y22" s="255">
        <v>0</v>
      </c>
      <c r="Z22" s="255">
        <v>0</v>
      </c>
      <c r="AA22" s="255">
        <v>0</v>
      </c>
      <c r="AB22" s="257">
        <v>0</v>
      </c>
      <c r="AC22" s="255">
        <v>0</v>
      </c>
      <c r="AD22" s="257">
        <v>0</v>
      </c>
      <c r="AE22" s="257">
        <v>0</v>
      </c>
    </row>
    <row r="23" spans="1:31" ht="14.4" x14ac:dyDescent="0.3">
      <c r="A23" s="250">
        <v>22170</v>
      </c>
      <c r="B23" s="251" t="s">
        <v>420</v>
      </c>
      <c r="C23" s="259" t="s">
        <v>421</v>
      </c>
      <c r="D23" s="253">
        <v>0</v>
      </c>
      <c r="E23" s="254">
        <v>0</v>
      </c>
      <c r="F23" s="253">
        <v>0</v>
      </c>
      <c r="G23" s="255">
        <v>0</v>
      </c>
      <c r="H23" s="255">
        <v>0</v>
      </c>
      <c r="I23" s="254">
        <v>0</v>
      </c>
      <c r="J23" s="256">
        <v>0</v>
      </c>
      <c r="K23" s="256">
        <v>0</v>
      </c>
      <c r="L23" s="253">
        <v>0</v>
      </c>
      <c r="M23" s="255">
        <v>0</v>
      </c>
      <c r="N23" s="255">
        <v>0</v>
      </c>
      <c r="O23" s="254">
        <v>0</v>
      </c>
      <c r="P23" s="253">
        <v>0</v>
      </c>
      <c r="Q23" s="254">
        <v>0</v>
      </c>
      <c r="R23" s="255">
        <v>0</v>
      </c>
      <c r="S23" s="257">
        <v>0</v>
      </c>
      <c r="T23" s="255">
        <v>0</v>
      </c>
      <c r="U23" s="257">
        <v>0</v>
      </c>
      <c r="V23" s="255">
        <v>0</v>
      </c>
      <c r="W23" s="257">
        <v>0</v>
      </c>
      <c r="X23" s="255">
        <v>0</v>
      </c>
      <c r="Y23" s="255">
        <v>0</v>
      </c>
      <c r="Z23" s="255">
        <v>0</v>
      </c>
      <c r="AA23" s="255">
        <v>0</v>
      </c>
      <c r="AB23" s="257">
        <v>0</v>
      </c>
      <c r="AC23" s="255">
        <v>0</v>
      </c>
      <c r="AD23" s="257">
        <v>0</v>
      </c>
      <c r="AE23" s="257">
        <v>0</v>
      </c>
    </row>
    <row r="24" spans="1:31" ht="14.4" x14ac:dyDescent="0.3">
      <c r="A24" s="250">
        <v>22180</v>
      </c>
      <c r="B24" s="251" t="s">
        <v>422</v>
      </c>
      <c r="C24" s="259" t="s">
        <v>423</v>
      </c>
      <c r="D24" s="253">
        <v>0</v>
      </c>
      <c r="E24" s="254">
        <v>0</v>
      </c>
      <c r="F24" s="253">
        <v>0</v>
      </c>
      <c r="G24" s="255">
        <v>0</v>
      </c>
      <c r="H24" s="255">
        <v>0</v>
      </c>
      <c r="I24" s="254">
        <v>0</v>
      </c>
      <c r="J24" s="256">
        <v>0</v>
      </c>
      <c r="K24" s="256">
        <v>0</v>
      </c>
      <c r="L24" s="253">
        <v>0</v>
      </c>
      <c r="M24" s="255">
        <v>0</v>
      </c>
      <c r="N24" s="255">
        <v>0</v>
      </c>
      <c r="O24" s="254">
        <v>0</v>
      </c>
      <c r="P24" s="253">
        <v>0</v>
      </c>
      <c r="Q24" s="254">
        <v>0</v>
      </c>
      <c r="R24" s="255">
        <v>0</v>
      </c>
      <c r="S24" s="257">
        <v>0</v>
      </c>
      <c r="T24" s="255">
        <v>0</v>
      </c>
      <c r="U24" s="257">
        <v>0</v>
      </c>
      <c r="V24" s="255">
        <v>0</v>
      </c>
      <c r="W24" s="257">
        <v>0</v>
      </c>
      <c r="X24" s="255">
        <v>0</v>
      </c>
      <c r="Y24" s="255">
        <v>0</v>
      </c>
      <c r="Z24" s="255">
        <v>0</v>
      </c>
      <c r="AA24" s="255">
        <v>0</v>
      </c>
      <c r="AB24" s="257">
        <v>0</v>
      </c>
      <c r="AC24" s="255">
        <v>0</v>
      </c>
      <c r="AD24" s="257">
        <v>0</v>
      </c>
      <c r="AE24" s="257">
        <v>0</v>
      </c>
    </row>
    <row r="25" spans="1:31" ht="14.4" x14ac:dyDescent="0.3">
      <c r="A25" s="250">
        <v>22190</v>
      </c>
      <c r="B25" s="251" t="s">
        <v>424</v>
      </c>
      <c r="C25" s="259" t="s">
        <v>425</v>
      </c>
      <c r="D25" s="253">
        <v>0</v>
      </c>
      <c r="E25" s="254">
        <v>0</v>
      </c>
      <c r="F25" s="253">
        <v>0</v>
      </c>
      <c r="G25" s="255">
        <v>0</v>
      </c>
      <c r="H25" s="255">
        <v>0</v>
      </c>
      <c r="I25" s="254">
        <v>0</v>
      </c>
      <c r="J25" s="256">
        <v>0</v>
      </c>
      <c r="K25" s="256">
        <v>0</v>
      </c>
      <c r="L25" s="253">
        <v>0</v>
      </c>
      <c r="M25" s="255">
        <v>0</v>
      </c>
      <c r="N25" s="255">
        <v>0</v>
      </c>
      <c r="O25" s="254">
        <v>0</v>
      </c>
      <c r="P25" s="253">
        <v>0</v>
      </c>
      <c r="Q25" s="254">
        <v>0</v>
      </c>
      <c r="R25" s="255">
        <v>0</v>
      </c>
      <c r="S25" s="257">
        <v>0</v>
      </c>
      <c r="T25" s="255">
        <v>0</v>
      </c>
      <c r="U25" s="257">
        <v>0</v>
      </c>
      <c r="V25" s="255">
        <v>0</v>
      </c>
      <c r="W25" s="257">
        <v>0</v>
      </c>
      <c r="X25" s="255">
        <v>0</v>
      </c>
      <c r="Y25" s="255">
        <v>0</v>
      </c>
      <c r="Z25" s="255">
        <v>0</v>
      </c>
      <c r="AA25" s="255">
        <v>0</v>
      </c>
      <c r="AB25" s="257">
        <v>0</v>
      </c>
      <c r="AC25" s="255">
        <v>0</v>
      </c>
      <c r="AD25" s="257">
        <v>0</v>
      </c>
      <c r="AE25" s="257">
        <v>0</v>
      </c>
    </row>
    <row r="26" spans="1:31" ht="14.4" x14ac:dyDescent="0.3">
      <c r="A26" s="250">
        <v>22200</v>
      </c>
      <c r="B26" s="251" t="s">
        <v>426</v>
      </c>
      <c r="C26" s="259" t="s">
        <v>427</v>
      </c>
      <c r="D26" s="253">
        <v>0</v>
      </c>
      <c r="E26" s="254">
        <v>0</v>
      </c>
      <c r="F26" s="253">
        <v>0</v>
      </c>
      <c r="G26" s="255">
        <v>0</v>
      </c>
      <c r="H26" s="255">
        <v>0</v>
      </c>
      <c r="I26" s="254">
        <v>0</v>
      </c>
      <c r="J26" s="256">
        <v>0</v>
      </c>
      <c r="K26" s="256">
        <v>0</v>
      </c>
      <c r="L26" s="253">
        <v>0</v>
      </c>
      <c r="M26" s="255">
        <v>0</v>
      </c>
      <c r="N26" s="255">
        <v>0</v>
      </c>
      <c r="O26" s="254">
        <v>0</v>
      </c>
      <c r="P26" s="253">
        <v>0</v>
      </c>
      <c r="Q26" s="254">
        <v>0</v>
      </c>
      <c r="R26" s="255">
        <v>0</v>
      </c>
      <c r="S26" s="257">
        <v>0</v>
      </c>
      <c r="T26" s="255">
        <v>0</v>
      </c>
      <c r="U26" s="257">
        <v>0</v>
      </c>
      <c r="V26" s="255">
        <v>0</v>
      </c>
      <c r="W26" s="257">
        <v>0</v>
      </c>
      <c r="X26" s="255">
        <v>0</v>
      </c>
      <c r="Y26" s="255">
        <v>0</v>
      </c>
      <c r="Z26" s="255">
        <v>0</v>
      </c>
      <c r="AA26" s="255">
        <v>0</v>
      </c>
      <c r="AB26" s="257">
        <v>0</v>
      </c>
      <c r="AC26" s="255">
        <v>0</v>
      </c>
      <c r="AD26" s="257">
        <v>0</v>
      </c>
      <c r="AE26" s="257">
        <v>0</v>
      </c>
    </row>
    <row r="27" spans="1:31" ht="14.4" x14ac:dyDescent="0.3">
      <c r="A27" s="250">
        <v>22210</v>
      </c>
      <c r="B27" s="251" t="s">
        <v>428</v>
      </c>
      <c r="C27" s="259" t="s">
        <v>429</v>
      </c>
      <c r="D27" s="253">
        <v>0</v>
      </c>
      <c r="E27" s="254">
        <v>0</v>
      </c>
      <c r="F27" s="253">
        <v>0</v>
      </c>
      <c r="G27" s="255">
        <v>0</v>
      </c>
      <c r="H27" s="255">
        <v>0</v>
      </c>
      <c r="I27" s="254">
        <v>0</v>
      </c>
      <c r="J27" s="256">
        <v>0</v>
      </c>
      <c r="K27" s="256">
        <v>0</v>
      </c>
      <c r="L27" s="253">
        <v>0</v>
      </c>
      <c r="M27" s="255">
        <v>0</v>
      </c>
      <c r="N27" s="255">
        <v>0</v>
      </c>
      <c r="O27" s="254">
        <v>0</v>
      </c>
      <c r="P27" s="253">
        <v>0</v>
      </c>
      <c r="Q27" s="254">
        <v>0</v>
      </c>
      <c r="R27" s="255">
        <v>0</v>
      </c>
      <c r="S27" s="257">
        <v>0</v>
      </c>
      <c r="T27" s="255">
        <v>0</v>
      </c>
      <c r="U27" s="257">
        <v>0</v>
      </c>
      <c r="V27" s="255">
        <v>0</v>
      </c>
      <c r="W27" s="257">
        <v>0</v>
      </c>
      <c r="X27" s="255">
        <v>0</v>
      </c>
      <c r="Y27" s="255">
        <v>0</v>
      </c>
      <c r="Z27" s="255">
        <v>0</v>
      </c>
      <c r="AA27" s="255">
        <v>0</v>
      </c>
      <c r="AB27" s="257">
        <v>0</v>
      </c>
      <c r="AC27" s="255">
        <v>0</v>
      </c>
      <c r="AD27" s="257">
        <v>0</v>
      </c>
      <c r="AE27" s="257">
        <v>0</v>
      </c>
    </row>
    <row r="28" spans="1:31" ht="14.4" x14ac:dyDescent="0.3">
      <c r="A28" s="250">
        <v>22220</v>
      </c>
      <c r="B28" s="251" t="s">
        <v>430</v>
      </c>
      <c r="C28" s="259" t="s">
        <v>431</v>
      </c>
      <c r="D28" s="253">
        <v>0</v>
      </c>
      <c r="E28" s="254">
        <v>0</v>
      </c>
      <c r="F28" s="253">
        <v>0</v>
      </c>
      <c r="G28" s="255">
        <v>0</v>
      </c>
      <c r="H28" s="255">
        <v>0</v>
      </c>
      <c r="I28" s="254">
        <v>0</v>
      </c>
      <c r="J28" s="256">
        <v>0</v>
      </c>
      <c r="K28" s="256">
        <v>0</v>
      </c>
      <c r="L28" s="253">
        <v>0</v>
      </c>
      <c r="M28" s="255">
        <v>0</v>
      </c>
      <c r="N28" s="255">
        <v>0</v>
      </c>
      <c r="O28" s="254">
        <v>0</v>
      </c>
      <c r="P28" s="253">
        <v>0</v>
      </c>
      <c r="Q28" s="254">
        <v>0</v>
      </c>
      <c r="R28" s="255">
        <v>0</v>
      </c>
      <c r="S28" s="257">
        <v>0</v>
      </c>
      <c r="T28" s="255">
        <v>0</v>
      </c>
      <c r="U28" s="257">
        <v>0</v>
      </c>
      <c r="V28" s="255">
        <v>0</v>
      </c>
      <c r="W28" s="257">
        <v>0</v>
      </c>
      <c r="X28" s="255">
        <v>0</v>
      </c>
      <c r="Y28" s="255">
        <v>0</v>
      </c>
      <c r="Z28" s="255">
        <v>0</v>
      </c>
      <c r="AA28" s="255">
        <v>0</v>
      </c>
      <c r="AB28" s="257">
        <v>0</v>
      </c>
      <c r="AC28" s="255">
        <v>0</v>
      </c>
      <c r="AD28" s="257">
        <v>0</v>
      </c>
      <c r="AE28" s="257">
        <v>0</v>
      </c>
    </row>
    <row r="29" spans="1:31" ht="15" thickBot="1" x14ac:dyDescent="0.35">
      <c r="A29" s="250">
        <v>22230</v>
      </c>
      <c r="B29" s="260" t="s">
        <v>432</v>
      </c>
      <c r="C29" s="261" t="s">
        <v>433</v>
      </c>
      <c r="D29" s="262">
        <v>0</v>
      </c>
      <c r="E29" s="263">
        <v>0</v>
      </c>
      <c r="F29" s="262">
        <v>0</v>
      </c>
      <c r="G29" s="264">
        <v>0</v>
      </c>
      <c r="H29" s="264">
        <v>0</v>
      </c>
      <c r="I29" s="263">
        <v>0</v>
      </c>
      <c r="J29" s="265">
        <v>0</v>
      </c>
      <c r="K29" s="265">
        <v>0</v>
      </c>
      <c r="L29" s="262">
        <v>0</v>
      </c>
      <c r="M29" s="264">
        <v>0</v>
      </c>
      <c r="N29" s="264">
        <v>0</v>
      </c>
      <c r="O29" s="263">
        <v>0</v>
      </c>
      <c r="P29" s="262">
        <v>0</v>
      </c>
      <c r="Q29" s="263">
        <v>0</v>
      </c>
      <c r="R29" s="264">
        <v>0</v>
      </c>
      <c r="S29" s="266">
        <v>0</v>
      </c>
      <c r="T29" s="264">
        <v>0</v>
      </c>
      <c r="U29" s="266">
        <v>0</v>
      </c>
      <c r="V29" s="264">
        <v>0</v>
      </c>
      <c r="W29" s="266">
        <v>0</v>
      </c>
      <c r="X29" s="264">
        <v>0</v>
      </c>
      <c r="Y29" s="264">
        <v>0</v>
      </c>
      <c r="Z29" s="264">
        <v>0</v>
      </c>
      <c r="AA29" s="264">
        <v>0</v>
      </c>
      <c r="AB29" s="266">
        <v>0</v>
      </c>
      <c r="AC29" s="264">
        <v>0</v>
      </c>
      <c r="AD29" s="266">
        <v>0</v>
      </c>
      <c r="AE29" s="266">
        <v>0</v>
      </c>
    </row>
    <row r="30" spans="1:31" ht="15" thickBot="1" x14ac:dyDescent="0.35">
      <c r="A30" s="267">
        <v>22240</v>
      </c>
      <c r="B30" s="268"/>
      <c r="C30" s="269" t="s">
        <v>434</v>
      </c>
      <c r="D30" s="266">
        <v>179</v>
      </c>
      <c r="E30" s="266">
        <v>0</v>
      </c>
      <c r="F30" s="266">
        <v>40957945.039999999</v>
      </c>
      <c r="G30" s="266">
        <v>3429090.71</v>
      </c>
      <c r="H30" s="266">
        <v>0</v>
      </c>
      <c r="I30" s="266">
        <v>8889157.5399999991</v>
      </c>
      <c r="J30" s="266">
        <v>10500</v>
      </c>
      <c r="K30" s="266">
        <v>237824.11</v>
      </c>
      <c r="L30" s="266">
        <v>0</v>
      </c>
      <c r="M30" s="266">
        <v>0</v>
      </c>
      <c r="N30" s="266">
        <v>0</v>
      </c>
      <c r="O30" s="266">
        <v>0</v>
      </c>
      <c r="P30" s="266">
        <v>0</v>
      </c>
      <c r="Q30" s="266">
        <v>0</v>
      </c>
      <c r="R30" s="266">
        <v>99586.51</v>
      </c>
      <c r="S30" s="266">
        <v>53624282.909999996</v>
      </c>
      <c r="T30" s="266">
        <v>0</v>
      </c>
      <c r="U30" s="266">
        <v>0</v>
      </c>
      <c r="V30" s="266">
        <v>0</v>
      </c>
      <c r="W30" s="266">
        <v>0</v>
      </c>
      <c r="X30" s="266">
        <v>6495.04</v>
      </c>
      <c r="Y30" s="266">
        <v>0</v>
      </c>
      <c r="Z30" s="266">
        <v>0</v>
      </c>
      <c r="AA30" s="266">
        <v>0</v>
      </c>
      <c r="AB30" s="266">
        <v>6495.04</v>
      </c>
      <c r="AC30" s="266">
        <v>0</v>
      </c>
      <c r="AD30" s="266">
        <v>0</v>
      </c>
      <c r="AE30" s="266">
        <v>53630777.949999996</v>
      </c>
    </row>
  </sheetData>
  <mergeCells count="20">
    <mergeCell ref="D3:S3"/>
    <mergeCell ref="T3:AE3"/>
    <mergeCell ref="A4:A6"/>
    <mergeCell ref="B4:C6"/>
    <mergeCell ref="D4:S4"/>
    <mergeCell ref="T4:U4"/>
    <mergeCell ref="V4:W4"/>
    <mergeCell ref="X4:AB4"/>
    <mergeCell ref="AC4:AD4"/>
    <mergeCell ref="AE4:AE6"/>
    <mergeCell ref="W5:W6"/>
    <mergeCell ref="X5:AA5"/>
    <mergeCell ref="AB5:AB6"/>
    <mergeCell ref="AD5:AD6"/>
    <mergeCell ref="D5:E5"/>
    <mergeCell ref="F5:I5"/>
    <mergeCell ref="L5:O5"/>
    <mergeCell ref="P5:Q5"/>
    <mergeCell ref="S5:S6"/>
    <mergeCell ref="U5:U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3" orientation="landscape" r:id="rId1"/>
  <headerFoot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9516-2FE6-441C-935A-D70073BE1B6B}">
  <sheetPr codeName="Foglio6"/>
  <dimension ref="A1:G21"/>
  <sheetViews>
    <sheetView zoomScaleNormal="100" workbookViewId="0">
      <selection activeCell="B18" sqref="B18"/>
    </sheetView>
  </sheetViews>
  <sheetFormatPr defaultRowHeight="13.2" x14ac:dyDescent="0.25"/>
  <cols>
    <col min="1" max="3" width="1.88671875" customWidth="1"/>
    <col min="4" max="4" width="38.6640625" customWidth="1"/>
    <col min="5" max="7" width="13" customWidth="1"/>
  </cols>
  <sheetData>
    <row r="1" spans="1:7" ht="30" x14ac:dyDescent="0.5">
      <c r="A1" s="270" t="s">
        <v>435</v>
      </c>
      <c r="B1" s="270"/>
      <c r="C1" s="270"/>
      <c r="D1" s="270"/>
      <c r="E1" s="270"/>
      <c r="F1" s="270"/>
      <c r="G1" s="270"/>
    </row>
    <row r="4" spans="1:7" ht="22.8" x14ac:dyDescent="0.4">
      <c r="A4" s="271" t="s">
        <v>439</v>
      </c>
      <c r="B4" s="271"/>
      <c r="C4" s="271"/>
      <c r="D4" s="271"/>
      <c r="E4" s="271"/>
      <c r="F4" s="271"/>
      <c r="G4" s="271"/>
    </row>
    <row r="5" spans="1:7" ht="13.8" thickBot="1" x14ac:dyDescent="0.3"/>
    <row r="6" spans="1:7" ht="15" customHeight="1" thickTop="1" x14ac:dyDescent="0.3">
      <c r="A6" s="88"/>
      <c r="B6" s="13"/>
      <c r="C6" s="13"/>
      <c r="D6" s="290" t="s">
        <v>157</v>
      </c>
      <c r="E6" s="310" t="s">
        <v>440</v>
      </c>
      <c r="F6" s="310" t="s">
        <v>441</v>
      </c>
      <c r="G6" s="310" t="s">
        <v>436</v>
      </c>
    </row>
    <row r="7" spans="1:7" ht="15" thickBot="1" x14ac:dyDescent="0.35">
      <c r="A7" s="90"/>
      <c r="B7" s="18"/>
      <c r="C7" s="18"/>
      <c r="D7" s="291"/>
      <c r="E7" s="311"/>
      <c r="F7" s="311"/>
      <c r="G7" s="311"/>
    </row>
    <row r="8" spans="1:7" ht="15" thickTop="1" x14ac:dyDescent="0.3">
      <c r="A8" s="88"/>
      <c r="B8" s="13"/>
      <c r="C8" s="14"/>
      <c r="D8" s="272" t="s">
        <v>158</v>
      </c>
      <c r="E8" s="93"/>
      <c r="F8" s="93"/>
      <c r="G8" s="93"/>
    </row>
    <row r="9" spans="1:7" ht="14.4" x14ac:dyDescent="0.3">
      <c r="A9" s="94" t="s">
        <v>25</v>
      </c>
      <c r="B9" s="23"/>
      <c r="C9" s="24"/>
      <c r="D9" s="273" t="s">
        <v>159</v>
      </c>
      <c r="E9" s="274">
        <v>0</v>
      </c>
      <c r="F9" s="274">
        <f>SP_Passivo!E8</f>
        <v>0</v>
      </c>
      <c r="G9" s="274">
        <f>F9-E9</f>
        <v>0</v>
      </c>
    </row>
    <row r="10" spans="1:7" ht="14.4" x14ac:dyDescent="0.3">
      <c r="A10" s="94" t="s">
        <v>44</v>
      </c>
      <c r="B10" s="23"/>
      <c r="C10" s="24"/>
      <c r="D10" s="273" t="s">
        <v>161</v>
      </c>
      <c r="E10" s="275">
        <f>SUM(E11:E15)</f>
        <v>0</v>
      </c>
      <c r="F10" s="275">
        <f>SUM(F11:F15)</f>
        <v>0</v>
      </c>
      <c r="G10" s="275">
        <f>SUM(G11:G15)</f>
        <v>0</v>
      </c>
    </row>
    <row r="11" spans="1:7" ht="14.4" x14ac:dyDescent="0.3">
      <c r="A11" s="94"/>
      <c r="B11" s="23" t="s">
        <v>86</v>
      </c>
      <c r="C11" s="24"/>
      <c r="D11" s="276" t="s">
        <v>162</v>
      </c>
      <c r="E11" s="274">
        <v>0</v>
      </c>
      <c r="F11" s="274">
        <f>SP_Passivo!E10</f>
        <v>0</v>
      </c>
      <c r="G11" s="274">
        <f t="shared" ref="G11:G18" si="0">F11-E11</f>
        <v>0</v>
      </c>
    </row>
    <row r="12" spans="1:7" ht="14.4" x14ac:dyDescent="0.3">
      <c r="A12" s="94"/>
      <c r="B12" s="23" t="s">
        <v>89</v>
      </c>
      <c r="C12" s="24"/>
      <c r="D12" s="276" t="s">
        <v>164</v>
      </c>
      <c r="E12" s="274">
        <v>0</v>
      </c>
      <c r="F12" s="274">
        <f>SP_Passivo!E11</f>
        <v>0</v>
      </c>
      <c r="G12" s="274">
        <f t="shared" si="0"/>
        <v>0</v>
      </c>
    </row>
    <row r="13" spans="1:7" ht="28.8" x14ac:dyDescent="0.3">
      <c r="A13" s="94"/>
      <c r="B13" s="23" t="s">
        <v>97</v>
      </c>
      <c r="C13" s="24"/>
      <c r="D13" s="276" t="s">
        <v>165</v>
      </c>
      <c r="E13" s="274">
        <v>0</v>
      </c>
      <c r="F13" s="274">
        <f>SP_Passivo!E12</f>
        <v>0</v>
      </c>
      <c r="G13" s="274">
        <f t="shared" si="0"/>
        <v>0</v>
      </c>
    </row>
    <row r="14" spans="1:7" ht="14.4" x14ac:dyDescent="0.3">
      <c r="A14" s="94"/>
      <c r="B14" s="23" t="s">
        <v>166</v>
      </c>
      <c r="C14" s="24"/>
      <c r="D14" s="276" t="s">
        <v>167</v>
      </c>
      <c r="E14" s="274">
        <v>0</v>
      </c>
      <c r="F14" s="274">
        <f>SP_Passivo!E13</f>
        <v>0</v>
      </c>
      <c r="G14" s="274">
        <f t="shared" si="0"/>
        <v>0</v>
      </c>
    </row>
    <row r="15" spans="1:7" ht="14.4" x14ac:dyDescent="0.3">
      <c r="A15" s="94"/>
      <c r="B15" s="23" t="s">
        <v>168</v>
      </c>
      <c r="C15" s="24"/>
      <c r="D15" s="276" t="s">
        <v>169</v>
      </c>
      <c r="E15" s="274">
        <v>0</v>
      </c>
      <c r="F15" s="274">
        <f>SP_Passivo!E14</f>
        <v>0</v>
      </c>
      <c r="G15" s="274">
        <f t="shared" si="0"/>
        <v>0</v>
      </c>
    </row>
    <row r="16" spans="1:7" ht="14.4" x14ac:dyDescent="0.3">
      <c r="A16" s="94" t="s">
        <v>54</v>
      </c>
      <c r="B16" s="23"/>
      <c r="C16" s="24"/>
      <c r="D16" s="273" t="s">
        <v>170</v>
      </c>
      <c r="E16" s="274">
        <v>694988.23</v>
      </c>
      <c r="F16" s="274">
        <f>SP_Passivo!E15</f>
        <v>1925373.7500000058</v>
      </c>
      <c r="G16" s="274">
        <f t="shared" si="0"/>
        <v>1230385.5200000058</v>
      </c>
    </row>
    <row r="17" spans="1:7" ht="14.4" x14ac:dyDescent="0.3">
      <c r="A17" s="94" t="s">
        <v>80</v>
      </c>
      <c r="B17" s="23"/>
      <c r="C17" s="24"/>
      <c r="D17" s="273" t="s">
        <v>172</v>
      </c>
      <c r="E17" s="274">
        <v>452868.58</v>
      </c>
      <c r="F17" s="274">
        <f>SP_Passivo!E16</f>
        <v>1147856.8099999991</v>
      </c>
      <c r="G17" s="274">
        <f t="shared" si="0"/>
        <v>694988.22999999905</v>
      </c>
    </row>
    <row r="18" spans="1:7" ht="14.4" x14ac:dyDescent="0.3">
      <c r="A18" s="94" t="s">
        <v>173</v>
      </c>
      <c r="B18" s="23"/>
      <c r="C18" s="24"/>
      <c r="D18" s="273" t="s">
        <v>174</v>
      </c>
      <c r="E18" s="274">
        <v>0</v>
      </c>
      <c r="F18" s="274">
        <f>SP_Passivo!E17</f>
        <v>0</v>
      </c>
      <c r="G18" s="274">
        <f t="shared" si="0"/>
        <v>0</v>
      </c>
    </row>
    <row r="19" spans="1:7" ht="15" thickBot="1" x14ac:dyDescent="0.35">
      <c r="A19" s="94"/>
      <c r="B19" s="23"/>
      <c r="C19" s="24"/>
      <c r="D19" s="277"/>
      <c r="E19" s="278"/>
      <c r="F19" s="278"/>
      <c r="G19" s="278"/>
    </row>
    <row r="20" spans="1:7" ht="15" thickBot="1" x14ac:dyDescent="0.35">
      <c r="A20" s="90"/>
      <c r="B20" s="18"/>
      <c r="C20" s="19"/>
      <c r="D20" s="279" t="s">
        <v>175</v>
      </c>
      <c r="E20" s="280">
        <f>E9+E10+E16+E17+E18</f>
        <v>1147856.81</v>
      </c>
      <c r="F20" s="280">
        <f>F9+F10+F16+F17+F18</f>
        <v>3073230.5600000052</v>
      </c>
      <c r="G20" s="280">
        <f>G9+G10+G16+G17+G18</f>
        <v>1925373.7500000049</v>
      </c>
    </row>
    <row r="21" spans="1:7" ht="13.8" thickTop="1" x14ac:dyDescent="0.25"/>
  </sheetData>
  <mergeCells count="4">
    <mergeCell ref="D6:D7"/>
    <mergeCell ref="E6:E7"/>
    <mergeCell ref="F6:F7"/>
    <mergeCell ref="G6:G7"/>
  </mergeCells>
  <conditionalFormatting sqref="E8:G20">
    <cfRule type="cellIs" dxfId="0" priority="1" operator="lessThan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125" orientation="landscape" r:id="rId1"/>
  <headerFooter>
    <oddFooter>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INDICE</vt:lpstr>
      <vt:lpstr>SP_Attivo</vt:lpstr>
      <vt:lpstr>SP_Passivo</vt:lpstr>
      <vt:lpstr>CE</vt:lpstr>
      <vt:lpstr>Attivo_Dettaglio</vt:lpstr>
      <vt:lpstr>Passivo_Dettaglio</vt:lpstr>
      <vt:lpstr>CostiMissione</vt:lpstr>
      <vt:lpstr>PatrNetto</vt:lpstr>
      <vt:lpstr>Attivo_Dettaglio!Area_stampa</vt:lpstr>
      <vt:lpstr>CE!Area_stampa</vt:lpstr>
      <vt:lpstr>Passivo_Dettaglio!Area_stampa</vt:lpstr>
      <vt:lpstr>PatrNetto!Area_stampa</vt:lpstr>
      <vt:lpstr>SP_Attivo!Area_stampa</vt:lpstr>
      <vt:lpstr>SP_Passivo!Area_stampa</vt:lpstr>
      <vt:lpstr>Attivo_Dettaglio!Titoli_stampa</vt:lpstr>
      <vt:lpstr>CE!Titoli_stampa</vt:lpstr>
      <vt:lpstr>Passivo_Dettaglio!Titoli_stampa</vt:lpstr>
      <vt:lpstr>SP_Attivo!Titoli_stampa</vt:lpstr>
      <vt:lpstr>SP_Passivo!Titoli_stampa</vt:lpstr>
    </vt:vector>
  </TitlesOfParts>
  <Company>CDA Studio legale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Castellini</dc:creator>
  <cp:lastModifiedBy>Marco Castellini</cp:lastModifiedBy>
  <cp:lastPrinted>2025-04-10T07:15:06Z</cp:lastPrinted>
  <dcterms:created xsi:type="dcterms:W3CDTF">2025-04-10T07:10:42Z</dcterms:created>
  <dcterms:modified xsi:type="dcterms:W3CDTF">2025-04-10T07:15:16Z</dcterms:modified>
</cp:coreProperties>
</file>